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0" windowWidth="10095" windowHeight="8640" activeTab="0"/>
  </bookViews>
  <sheets>
    <sheet name="22" sheetId="1" r:id="rId1"/>
    <sheet name="23～28" sheetId="2" r:id="rId2"/>
    <sheet name="29" sheetId="3" r:id="rId3"/>
    <sheet name="30" sheetId="4" r:id="rId4"/>
    <sheet name="31" sheetId="5" r:id="rId5"/>
    <sheet name="32-1" sheetId="6" r:id="rId6"/>
    <sheet name="32-2" sheetId="7" r:id="rId7"/>
    <sheet name="33～34、36～38" sheetId="8" r:id="rId8"/>
    <sheet name="35" sheetId="9" r:id="rId9"/>
  </sheets>
  <definedNames>
    <definedName name="_xlnm.Print_Area" localSheetId="0">'22'!$A$1:$Z$36</definedName>
    <definedName name="_xlnm.Print_Area" localSheetId="1">'23～28'!$A$1:$G$96</definedName>
    <definedName name="_xlnm.Print_Area" localSheetId="2">'29'!$A$1:$G$40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36" authorId="0">
      <text>
        <r>
          <rPr>
            <sz val="9"/>
            <rFont val="ＭＳ Ｐゴシック"/>
            <family val="3"/>
          </rPr>
          <t>救済率は一部分離命令も含めて計算する。</t>
        </r>
      </text>
    </comment>
  </commentList>
</comments>
</file>

<file path=xl/comments8.xml><?xml version="1.0" encoding="utf-8"?>
<comments xmlns="http://schemas.openxmlformats.org/spreadsheetml/2006/main">
  <authors>
    <author>東京都</author>
  </authors>
  <commentList>
    <comment ref="A104" authorId="0">
      <text>
        <r>
          <rPr>
            <sz val="9"/>
            <rFont val="ＭＳ Ｐゴシック"/>
            <family val="3"/>
          </rPr>
          <t>（注2）に記載の通り、前年以前の申立に対して、年が変わってから措置がなされた場合は、その措置は申立があった年に含めることになる。したがって、過年度分についても再確認する必要がある。</t>
        </r>
      </text>
    </comment>
  </commentList>
</comments>
</file>

<file path=xl/sharedStrings.xml><?xml version="1.0" encoding="utf-8"?>
<sst xmlns="http://schemas.openxmlformats.org/spreadsheetml/2006/main" count="931" uniqueCount="430">
  <si>
    <t>２　不当労働行為の審査</t>
  </si>
  <si>
    <t>取扱件数</t>
  </si>
  <si>
    <t>前年繰越</t>
  </si>
  <si>
    <t>新規申立</t>
  </si>
  <si>
    <t>終結件数</t>
  </si>
  <si>
    <t>取下・和解</t>
  </si>
  <si>
    <t>取下</t>
  </si>
  <si>
    <t>無関与和解</t>
  </si>
  <si>
    <t>関与和解</t>
  </si>
  <si>
    <t>命令・決定</t>
  </si>
  <si>
    <t>全部救済</t>
  </si>
  <si>
    <t>一部救済</t>
  </si>
  <si>
    <t>棄却</t>
  </si>
  <si>
    <t>却下</t>
  </si>
  <si>
    <t>救済率</t>
  </si>
  <si>
    <t>終結率</t>
  </si>
  <si>
    <t>次年繰越</t>
  </si>
  <si>
    <t>（単位：件、％）</t>
  </si>
  <si>
    <t>　　　　　　　　　　　　年
区分</t>
  </si>
  <si>
    <t>（注１）件数欄の（　）内数字は、一部分離命令で外数。</t>
  </si>
  <si>
    <t>（注２）救済率＝（全部救済＋一部救済×１／２）／命令・決定×100</t>
  </si>
  <si>
    <t>（第22表つづき）</t>
  </si>
  <si>
    <t>（注３）終結率＝終結件数／取扱件数×100</t>
  </si>
  <si>
    <t>[100.0]</t>
  </si>
  <si>
    <t>[5.9]</t>
  </si>
  <si>
    <t>-</t>
  </si>
  <si>
    <t>東京都</t>
  </si>
  <si>
    <t>全国</t>
  </si>
  <si>
    <t>比率</t>
  </si>
  <si>
    <t>総数</t>
  </si>
  <si>
    <t>個人</t>
  </si>
  <si>
    <t>組合</t>
  </si>
  <si>
    <t>上部組合</t>
  </si>
  <si>
    <t>個人・組合</t>
  </si>
  <si>
    <t>組合・上部組合</t>
  </si>
  <si>
    <t>個人・上部組合</t>
  </si>
  <si>
    <t>都外</t>
  </si>
  <si>
    <t>49人以下</t>
  </si>
  <si>
    <t>50～99</t>
  </si>
  <si>
    <t>100～199</t>
  </si>
  <si>
    <t>200～299</t>
  </si>
  <si>
    <t>300～499</t>
  </si>
  <si>
    <t>500～999</t>
  </si>
  <si>
    <t>1,000人以上</t>
  </si>
  <si>
    <t>不詳</t>
  </si>
  <si>
    <t>有</t>
  </si>
  <si>
    <t>無</t>
  </si>
  <si>
    <t>個人・組合・
上部組合</t>
  </si>
  <si>
    <t>　（注）個人申立てを含まない。</t>
  </si>
  <si>
    <t>-</t>
  </si>
  <si>
    <t>　　　　　　　　　　年
区分</t>
  </si>
  <si>
    <t>連合</t>
  </si>
  <si>
    <t>ＪＡＭ</t>
  </si>
  <si>
    <t>ＪＥＣ連合</t>
  </si>
  <si>
    <t>情報労連</t>
  </si>
  <si>
    <t>連合ユニオン</t>
  </si>
  <si>
    <t>全国ユニオン</t>
  </si>
  <si>
    <t>その他</t>
  </si>
  <si>
    <t>全労連</t>
  </si>
  <si>
    <t>日本医労連</t>
  </si>
  <si>
    <t>建交労</t>
  </si>
  <si>
    <t>全国一般</t>
  </si>
  <si>
    <t>全印総連</t>
  </si>
  <si>
    <t>私教連</t>
  </si>
  <si>
    <t>ＪＭＩＵ</t>
  </si>
  <si>
    <t>自交総連</t>
  </si>
  <si>
    <t>全労連自治労連</t>
  </si>
  <si>
    <t>上記以外</t>
  </si>
  <si>
    <t>全労協</t>
  </si>
  <si>
    <t>全国一般東京労組</t>
  </si>
  <si>
    <t>国鉄労組</t>
  </si>
  <si>
    <t>出版労連</t>
  </si>
  <si>
    <t>航空連</t>
  </si>
  <si>
    <t>政労連</t>
  </si>
  <si>
    <t>全水道</t>
  </si>
  <si>
    <t>都市交</t>
  </si>
  <si>
    <t>全損保</t>
  </si>
  <si>
    <t>外銀連</t>
  </si>
  <si>
    <t>1号関係</t>
  </si>
  <si>
    <t>2号関係</t>
  </si>
  <si>
    <t>3号関係</t>
  </si>
  <si>
    <t>4号関係</t>
  </si>
  <si>
    <t>大分類</t>
  </si>
  <si>
    <t>1号</t>
  </si>
  <si>
    <t>2号</t>
  </si>
  <si>
    <t>3号</t>
  </si>
  <si>
    <t>4号</t>
  </si>
  <si>
    <t>1・2号</t>
  </si>
  <si>
    <t>1・3号</t>
  </si>
  <si>
    <t>1・4号</t>
  </si>
  <si>
    <t>2・3号</t>
  </si>
  <si>
    <t>2・4号</t>
  </si>
  <si>
    <t>1・2・3号</t>
  </si>
  <si>
    <t>1・2・4号</t>
  </si>
  <si>
    <t>1・3・4号</t>
  </si>
  <si>
    <t>1・2・3・4号</t>
  </si>
  <si>
    <t>申立件数</t>
  </si>
  <si>
    <t>（単位：件）</t>
  </si>
  <si>
    <t>3・4号</t>
  </si>
  <si>
    <t>2・3・4号</t>
  </si>
  <si>
    <t>-</t>
  </si>
  <si>
    <t>（第30表つづき）</t>
  </si>
  <si>
    <t>（単位：％）</t>
  </si>
  <si>
    <t>件　　　数</t>
  </si>
  <si>
    <t>-</t>
  </si>
  <si>
    <t>　（注２）大分類各号別構成比は、申立件数に対するものである。</t>
  </si>
  <si>
    <t>構　成　比</t>
  </si>
  <si>
    <t>製造業総数</t>
  </si>
  <si>
    <t>食料品・飲料</t>
  </si>
  <si>
    <t>繊維・衣服</t>
  </si>
  <si>
    <t>木材・木製品・家具</t>
  </si>
  <si>
    <t>紙・紙加工品</t>
  </si>
  <si>
    <t>印刷</t>
  </si>
  <si>
    <t>化学工業・石油・石炭</t>
  </si>
  <si>
    <t>プラスチック製品</t>
  </si>
  <si>
    <t>ゴム製品・皮革</t>
  </si>
  <si>
    <t>窯業・土石製品</t>
  </si>
  <si>
    <t>鉄鋼・非鉄金属・金属製品</t>
  </si>
  <si>
    <t>機械器具</t>
  </si>
  <si>
    <t>電気機械器具</t>
  </si>
  <si>
    <t>学術・開発研究機関</t>
  </si>
  <si>
    <t>洗濯・理容・美容・浴場業</t>
  </si>
  <si>
    <t>廃棄物処理業</t>
  </si>
  <si>
    <t>広告業</t>
  </si>
  <si>
    <t>政治・経済・文化団体</t>
  </si>
  <si>
    <t>宗教</t>
  </si>
  <si>
    <t>その他のサービス業</t>
  </si>
  <si>
    <t>外国公務</t>
  </si>
  <si>
    <t>調査</t>
  </si>
  <si>
    <t>審問</t>
  </si>
  <si>
    <t>和解</t>
  </si>
  <si>
    <t>（単位：回）</t>
  </si>
  <si>
    <t>（注）「その他」は立会団交・事情聴取・打合せ等の合計である。</t>
  </si>
  <si>
    <t>（単位：件、回、人、日）</t>
  </si>
  <si>
    <t>うち、命令事件</t>
  </si>
  <si>
    <t>（注）一部分離命令は含まない。</t>
  </si>
  <si>
    <t>平均　調査回数</t>
  </si>
  <si>
    <t>平均　審問回数</t>
  </si>
  <si>
    <t>平均　所要日数</t>
  </si>
  <si>
    <t>平均　証人数</t>
  </si>
  <si>
    <t>（単位：件、回）</t>
  </si>
  <si>
    <t>１回</t>
  </si>
  <si>
    <t>２回</t>
  </si>
  <si>
    <t>３回</t>
  </si>
  <si>
    <t>４回</t>
  </si>
  <si>
    <t>５回</t>
  </si>
  <si>
    <t>６回</t>
  </si>
  <si>
    <t>７回</t>
  </si>
  <si>
    <t>８回</t>
  </si>
  <si>
    <t>９回</t>
  </si>
  <si>
    <t>10回以上</t>
  </si>
  <si>
    <t>０回</t>
  </si>
  <si>
    <t>総回数</t>
  </si>
  <si>
    <t>　（注）一部分離命令は含まない。</t>
  </si>
  <si>
    <t>　　　　　年
区分</t>
  </si>
  <si>
    <t>（単位：件、人）</t>
  </si>
  <si>
    <t>１～５人</t>
  </si>
  <si>
    <t>６～10人</t>
  </si>
  <si>
    <t>11～15人</t>
  </si>
  <si>
    <t>16～20人</t>
  </si>
  <si>
    <t>21人以上</t>
  </si>
  <si>
    <t>証人なし</t>
  </si>
  <si>
    <t>証人総数</t>
  </si>
  <si>
    <t>（単位：日）</t>
  </si>
  <si>
    <t>総平均日数</t>
  </si>
  <si>
    <t>その他取下</t>
  </si>
  <si>
    <t>措置申立件数</t>
  </si>
  <si>
    <t>勧告等措置件数</t>
  </si>
  <si>
    <t>規則40条による勧告</t>
  </si>
  <si>
    <t>その他の措置</t>
  </si>
  <si>
    <t>文書</t>
  </si>
  <si>
    <t>口頭</t>
  </si>
  <si>
    <r>
      <t>第22表　</t>
    </r>
    <r>
      <rPr>
        <sz val="14"/>
        <rFont val="ＭＳ Ｐ明朝"/>
        <family val="1"/>
      </rPr>
      <t>　不当労働行為事件取扱件数</t>
    </r>
  </si>
  <si>
    <r>
      <t>第23表</t>
    </r>
    <r>
      <rPr>
        <sz val="14"/>
        <rFont val="ＭＳ Ｐ明朝"/>
        <family val="1"/>
      </rPr>
      <t>　　都道府県労委対比新規件数</t>
    </r>
  </si>
  <si>
    <r>
      <t>第24表　</t>
    </r>
    <r>
      <rPr>
        <sz val="14"/>
        <rFont val="ＭＳ Ｐ明朝"/>
        <family val="1"/>
      </rPr>
      <t>　申立人別件数</t>
    </r>
  </si>
  <si>
    <t>23区</t>
  </si>
  <si>
    <t>市・町・村</t>
  </si>
  <si>
    <t>都内</t>
  </si>
  <si>
    <r>
      <t>第26表</t>
    </r>
    <r>
      <rPr>
        <sz val="14"/>
        <rFont val="ＭＳ Ｐ明朝"/>
        <family val="1"/>
      </rPr>
      <t>　　従業員規模別件数</t>
    </r>
  </si>
  <si>
    <r>
      <t>第27表</t>
    </r>
    <r>
      <rPr>
        <sz val="14"/>
        <rFont val="ＭＳ Ｐ明朝"/>
        <family val="1"/>
      </rPr>
      <t>　　別組合有無別件数</t>
    </r>
  </si>
  <si>
    <t>　　　　　　　　　　年
規模</t>
  </si>
  <si>
    <r>
      <t>第28表</t>
    </r>
    <r>
      <rPr>
        <sz val="14"/>
        <rFont val="ＭＳ Ｐ明朝"/>
        <family val="1"/>
      </rPr>
      <t>　　加盟上部団体有無別件数</t>
    </r>
  </si>
  <si>
    <t>　　　　　　　　　　　　年
区分</t>
  </si>
  <si>
    <t>内訳</t>
  </si>
  <si>
    <r>
      <t>第30表</t>
    </r>
    <r>
      <rPr>
        <sz val="14"/>
        <rFont val="ＭＳ Ｐ明朝"/>
        <family val="1"/>
      </rPr>
      <t>　　労働組合法第７条該当号別件数</t>
    </r>
  </si>
  <si>
    <r>
      <t>第33表</t>
    </r>
    <r>
      <rPr>
        <sz val="14"/>
        <rFont val="ＭＳ Ｐ明朝"/>
        <family val="1"/>
      </rPr>
      <t>　　審査等実施回数</t>
    </r>
  </si>
  <si>
    <r>
      <t>第34表</t>
    </r>
    <r>
      <rPr>
        <sz val="14"/>
        <rFont val="ＭＳ Ｐ明朝"/>
        <family val="1"/>
      </rPr>
      <t>　　終結事件・審査状況</t>
    </r>
  </si>
  <si>
    <r>
      <t>第36表　</t>
    </r>
    <r>
      <rPr>
        <sz val="14"/>
        <rFont val="ＭＳ Ｐ明朝"/>
        <family val="1"/>
      </rPr>
      <t>　終結事件・証人数別件数</t>
    </r>
  </si>
  <si>
    <r>
      <t>第38表　</t>
    </r>
    <r>
      <rPr>
        <sz val="14"/>
        <rFont val="ＭＳ Ｐ明朝"/>
        <family val="1"/>
      </rPr>
      <t>　審査の実効確保の措置申立・勧告等件数</t>
    </r>
  </si>
  <si>
    <r>
      <t>第35表　</t>
    </r>
    <r>
      <rPr>
        <sz val="14"/>
        <rFont val="ＭＳ Ｐ明朝"/>
        <family val="1"/>
      </rPr>
      <t>　終結事件・調査、審問回数別件数</t>
    </r>
  </si>
  <si>
    <t>　　　　　　　　　　年
産業</t>
  </si>
  <si>
    <t>構成比</t>
  </si>
  <si>
    <t>　　　　　　　　　　　年
内訳</t>
  </si>
  <si>
    <t>宿泊業</t>
  </si>
  <si>
    <t>飲食店</t>
  </si>
  <si>
    <t>持ち帰り・配達
飲食サービス業</t>
  </si>
  <si>
    <t>-</t>
  </si>
  <si>
    <t>その他の生活
関連サービス業</t>
  </si>
  <si>
    <t>娯楽業</t>
  </si>
  <si>
    <t>[15.3]</t>
  </si>
  <si>
    <t>無
（不明を含む）</t>
  </si>
  <si>
    <t>電算労</t>
  </si>
  <si>
    <r>
      <t>第31表</t>
    </r>
    <r>
      <rPr>
        <sz val="14"/>
        <rFont val="ＭＳ Ｐ明朝"/>
        <family val="1"/>
      </rPr>
      <t>　　産業別件数</t>
    </r>
  </si>
  <si>
    <t>（第31表つづき）</t>
  </si>
  <si>
    <r>
      <t>第32－1表</t>
    </r>
    <r>
      <rPr>
        <sz val="14"/>
        <rFont val="ＭＳ Ｐ明朝"/>
        <family val="1"/>
      </rPr>
      <t>　　製造業内訳</t>
    </r>
  </si>
  <si>
    <t>自動車整備業
・機械等修理業</t>
  </si>
  <si>
    <r>
      <t>第32－2表　</t>
    </r>
    <r>
      <rPr>
        <sz val="14"/>
        <rFont val="ＭＳ Ｐ明朝"/>
        <family val="1"/>
      </rPr>
      <t>　サービス業内訳</t>
    </r>
  </si>
  <si>
    <t xml:space="preserve">- </t>
  </si>
  <si>
    <t>職業紹介・労働者派遣業</t>
  </si>
  <si>
    <r>
      <t>第29表</t>
    </r>
    <r>
      <rPr>
        <sz val="14"/>
        <rFont val="ＭＳ Ｐ明朝"/>
        <family val="1"/>
      </rPr>
      <t>　加盟上部団体系統別件数</t>
    </r>
  </si>
  <si>
    <t>　（注１）大分類各号別件数は、内訳の号別件数を各号別に整理集計したもの
　　　　　で、申立件数とは一致しない。</t>
  </si>
  <si>
    <t>件　数</t>
  </si>
  <si>
    <r>
      <t>サービス業総数</t>
    </r>
    <r>
      <rPr>
        <vertAlign val="superscript"/>
        <sz val="13"/>
        <rFont val="ＭＳ Ｐゴシック"/>
        <family val="3"/>
      </rPr>
      <t>注</t>
    </r>
  </si>
  <si>
    <t>[7.2]</t>
  </si>
  <si>
    <t>-</t>
  </si>
  <si>
    <t>うち民間</t>
  </si>
  <si>
    <t>終結事件総数</t>
  </si>
  <si>
    <t>終結事件数
（民間関係）</t>
  </si>
  <si>
    <t>うち、長期以外</t>
  </si>
  <si>
    <t>終結事件数
（長期以外）</t>
  </si>
  <si>
    <t>（注１）一部分離命令は含まない。</t>
  </si>
  <si>
    <t>（注２）「長期係属事件」とは、申立てから終結まで５年以上を要したもの。</t>
  </si>
  <si>
    <r>
      <t>第37－1表　</t>
    </r>
    <r>
      <rPr>
        <sz val="14"/>
        <rFont val="ＭＳ Ｐ明朝"/>
        <family val="1"/>
      </rPr>
      <t>　終結区分別平均所要日数</t>
    </r>
  </si>
  <si>
    <r>
      <t>第37－2表</t>
    </r>
    <r>
      <rPr>
        <sz val="14"/>
        <rFont val="ＭＳ Ｐ明朝"/>
        <family val="1"/>
      </rPr>
      <t>　　終結区分別平均所要日数（民間のみ）</t>
    </r>
  </si>
  <si>
    <r>
      <t>第37－3表</t>
    </r>
    <r>
      <rPr>
        <sz val="14"/>
        <rFont val="ＭＳ Ｐ明朝"/>
        <family val="1"/>
      </rPr>
      <t>　　終結区分別平均所要日数（長期係属事件を除く）</t>
    </r>
  </si>
  <si>
    <t>　　　　　　　　　　　　　年
区分</t>
  </si>
  <si>
    <t>（注２）勧告等が措置申立ての翌年以降になされることもあるが、その件数は
　　　　措置申立てのあった年の措置件数に含めている。</t>
  </si>
  <si>
    <t>[100.0]</t>
  </si>
  <si>
    <t>[100.0]</t>
  </si>
  <si>
    <t>[78.3]</t>
  </si>
  <si>
    <t>[1.7]</t>
  </si>
  <si>
    <t>[20.0]</t>
  </si>
  <si>
    <t>[4.3]</t>
  </si>
  <si>
    <t>専門サービス業（他に
分類されないもの）</t>
  </si>
  <si>
    <t>技術サービス業（他に
分類されないもの）</t>
  </si>
  <si>
    <t>その他の事業サービス業</t>
  </si>
  <si>
    <r>
      <t>第25表</t>
    </r>
    <r>
      <rPr>
        <sz val="14"/>
        <rFont val="ＭＳ Ｐ明朝"/>
        <family val="1"/>
      </rPr>
      <t>　　企業の所在地別件数</t>
    </r>
  </si>
  <si>
    <t>(1)</t>
  </si>
  <si>
    <t xml:space="preserve"> ている。</t>
  </si>
  <si>
    <t>（注３）長期係属事件数のうち、23年分には昭和シェル石油関係が15件含まれ</t>
  </si>
  <si>
    <t>[76.7]</t>
  </si>
  <si>
    <t>[3.9]</t>
  </si>
  <si>
    <t>[18.4]</t>
  </si>
  <si>
    <t>[1.0]</t>
  </si>
  <si>
    <t>UAゼンセン</t>
  </si>
  <si>
    <t>[2.5]</t>
  </si>
  <si>
    <t>[76.3]</t>
  </si>
  <si>
    <t>[100.0]</t>
  </si>
  <si>
    <t>[72.7]</t>
  </si>
  <si>
    <t>[79.3]</t>
  </si>
  <si>
    <t>[79.8]</t>
  </si>
  <si>
    <t>[9.1]</t>
  </si>
  <si>
    <t>[8.8]</t>
  </si>
  <si>
    <t>[6.4]</t>
  </si>
  <si>
    <t>[8.7]</t>
  </si>
  <si>
    <t>[14.5]</t>
  </si>
  <si>
    <t>[25.5]</t>
  </si>
  <si>
    <t>[57.3]</t>
  </si>
  <si>
    <t>[56.0]</t>
  </si>
  <si>
    <t>[47.9]</t>
  </si>
  <si>
    <t>[27.3]</t>
  </si>
  <si>
    <t>[20.7]</t>
  </si>
  <si>
    <t>[20.2]</t>
  </si>
  <si>
    <t>[8.2]</t>
  </si>
  <si>
    <t>[5.7]</t>
  </si>
  <si>
    <t>[4.3]</t>
  </si>
  <si>
    <t>[7.3]</t>
  </si>
  <si>
    <t>[6.7]</t>
  </si>
  <si>
    <t>[12.8]</t>
  </si>
  <si>
    <t>[10.0]</t>
  </si>
  <si>
    <t>[8.3]</t>
  </si>
  <si>
    <t>[3.2]</t>
  </si>
  <si>
    <t>-</t>
  </si>
  <si>
    <t>[1.8]</t>
  </si>
  <si>
    <t>[81.9]</t>
  </si>
  <si>
    <t>[80.0]</t>
  </si>
  <si>
    <t>[74.4]</t>
  </si>
  <si>
    <t>[73.2]</t>
  </si>
  <si>
    <t>[24.5]</t>
  </si>
  <si>
    <t>[15.0]</t>
  </si>
  <si>
    <t>[19.0]</t>
  </si>
  <si>
    <t>[13.4]</t>
  </si>
  <si>
    <t>[6.6]</t>
  </si>
  <si>
    <t>[11.6]</t>
  </si>
  <si>
    <t>[44.7]</t>
  </si>
  <si>
    <t>[58.3]</t>
  </si>
  <si>
    <t>[48.8]</t>
  </si>
  <si>
    <t>[48.2]</t>
  </si>
  <si>
    <t>[18.1]</t>
  </si>
  <si>
    <t>[20.0]</t>
  </si>
  <si>
    <t>[25.6]</t>
  </si>
  <si>
    <t>[26.8]</t>
  </si>
  <si>
    <t>[11.7]</t>
  </si>
  <si>
    <t>[5.8]</t>
  </si>
  <si>
    <t>[8.0]</t>
  </si>
  <si>
    <t>[9.6]</t>
  </si>
  <si>
    <t>[7.5]</t>
  </si>
  <si>
    <t>[14.0]</t>
  </si>
  <si>
    <t>[14.3]</t>
  </si>
  <si>
    <t>[0.8]</t>
  </si>
  <si>
    <t>[5.0]</t>
  </si>
  <si>
    <t>[3.6]</t>
  </si>
  <si>
    <t>[0.9]</t>
  </si>
  <si>
    <t>調査</t>
  </si>
  <si>
    <t>審問</t>
  </si>
  <si>
    <t xml:space="preserve">- </t>
  </si>
  <si>
    <t>[67.0]</t>
  </si>
  <si>
    <t>[62.1]</t>
  </si>
  <si>
    <t>[33.0]</t>
  </si>
  <si>
    <t>[37.9]</t>
  </si>
  <si>
    <t>[13.7]</t>
  </si>
  <si>
    <t>　</t>
  </si>
  <si>
    <t>[13.6]</t>
  </si>
  <si>
    <t>[2.3]</t>
  </si>
  <si>
    <t>[84.1]</t>
  </si>
  <si>
    <t>（注１）１件の措置申立てに対して複数の措置がなされること、複数の措置申
　　　　立てに対して１件の措置がなされることがある。</t>
  </si>
  <si>
    <t>（注３）26年の（ ）内数字は、措置申立ての５日後に措置申立てが取り下げら
　　　　れたもので内数</t>
  </si>
  <si>
    <t>21(1)</t>
  </si>
  <si>
    <t>[31.5]</t>
  </si>
  <si>
    <t>[68.5]</t>
  </si>
  <si>
    <t>[79.5]</t>
  </si>
  <si>
    <t>[20.5]</t>
  </si>
  <si>
    <t>（注）「学術研究・専門サービス業」、「宿泊業・飲食サービス業」、「生活関連サービス業・娯楽業」、及び「サービス業」の合計</t>
  </si>
  <si>
    <t>Ａ・Ｂ・Ｃ　農・林・漁・鉱</t>
  </si>
  <si>
    <t>Ｄ　建設業</t>
  </si>
  <si>
    <t>Ｅ　製造業</t>
  </si>
  <si>
    <t>Ｇ　情報通信業</t>
  </si>
  <si>
    <t>Ｈ　運輸・郵便業</t>
  </si>
  <si>
    <t>Ｉ　卸売・小売業</t>
  </si>
  <si>
    <t>Ｊ・Ｋ　金融・保険・
　不動産・物品賃貸業</t>
  </si>
  <si>
    <t>Ｏ　教育・学習支援業</t>
  </si>
  <si>
    <t>Ｐ　医療・福祉</t>
  </si>
  <si>
    <t>Ｑ　複合サービス事業</t>
  </si>
  <si>
    <t>Ｒ　サービス業</t>
  </si>
  <si>
    <t>Ｓ　公務</t>
  </si>
  <si>
    <t>Ｔ　分類不能</t>
  </si>
  <si>
    <t>Ｎ　生活関連サービ
　　ス業・娯楽業</t>
  </si>
  <si>
    <t>Ｆ　電気・ガス・
　　熱供給・水道業</t>
  </si>
  <si>
    <t>Ｍ　宿泊業・飲食
　　　サービス業</t>
  </si>
  <si>
    <t>Ｌ　学術研究・専門
　　　サービス業</t>
  </si>
  <si>
    <t>[78.8]</t>
  </si>
  <si>
    <t>[15.3]</t>
  </si>
  <si>
    <t>[17.6]</t>
  </si>
  <si>
    <t>[45.9]</t>
  </si>
  <si>
    <t>[21.2]</t>
  </si>
  <si>
    <t>[10.6]</t>
  </si>
  <si>
    <t>[5.9]</t>
  </si>
  <si>
    <t>[1.2]</t>
  </si>
  <si>
    <t>[3.5]</t>
  </si>
  <si>
    <t>平成18</t>
  </si>
  <si>
    <t>[75.0]</t>
  </si>
  <si>
    <t>[13.7]</t>
  </si>
  <si>
    <t>[9.7]</t>
  </si>
  <si>
    <t>[51.6]</t>
  </si>
  <si>
    <t>[25.0]</t>
  </si>
  <si>
    <t>[12.1]</t>
  </si>
  <si>
    <t>平成23</t>
  </si>
  <si>
    <t>[82.0]</t>
  </si>
  <si>
    <t>[7.9]</t>
  </si>
  <si>
    <t>[60.4]</t>
  </si>
  <si>
    <t>[18.0]</t>
  </si>
  <si>
    <t>[6.5]</t>
  </si>
  <si>
    <t>[33.9]</t>
  </si>
  <si>
    <t>[20.4]</t>
  </si>
  <si>
    <t>[25.4]</t>
  </si>
  <si>
    <t>[25.8]</t>
  </si>
  <si>
    <t>[11.3]</t>
  </si>
  <si>
    <t>[14.6]</t>
  </si>
  <si>
    <t>[8.5]</t>
  </si>
  <si>
    <t>[23.3]</t>
  </si>
  <si>
    <t>[11.0]</t>
  </si>
  <si>
    <t>[9.8]</t>
  </si>
  <si>
    <t>[7.8]</t>
  </si>
  <si>
    <t>[9.3]</t>
  </si>
  <si>
    <t>[6.1]</t>
  </si>
  <si>
    <t>[1.9]</t>
  </si>
  <si>
    <t>[10.2]</t>
  </si>
  <si>
    <t>[13.9]</t>
  </si>
  <si>
    <t>[16.5]</t>
  </si>
  <si>
    <t>[22.0]</t>
  </si>
  <si>
    <t>[10.4]</t>
  </si>
  <si>
    <t>[4.2]</t>
  </si>
  <si>
    <t>[28.2]</t>
  </si>
  <si>
    <t>[9.4]</t>
  </si>
  <si>
    <t>[11.1]</t>
  </si>
  <si>
    <t>[6.0]</t>
  </si>
  <si>
    <t>[5.1]</t>
  </si>
  <si>
    <t>[24.8]</t>
  </si>
  <si>
    <t>[10.3]</t>
  </si>
  <si>
    <t>[75.7]</t>
  </si>
  <si>
    <t>[79.6]</t>
  </si>
  <si>
    <t>[68.6]</t>
  </si>
  <si>
    <t>[71.2]</t>
  </si>
  <si>
    <t>[12.2]</t>
  </si>
  <si>
    <t>[12.6]</t>
  </si>
  <si>
    <t>[20.3]</t>
  </si>
  <si>
    <t>[22.7]</t>
  </si>
  <si>
    <t>[22.6]</t>
  </si>
  <si>
    <t>[24.3]</t>
  </si>
  <si>
    <t>[23.5]</t>
  </si>
  <si>
    <t>[77.4]</t>
  </si>
  <si>
    <t>[76.5]</t>
  </si>
  <si>
    <t>[40.3]</t>
  </si>
  <si>
    <t>[46.9]</t>
  </si>
  <si>
    <t>[59.2]</t>
  </si>
  <si>
    <t>[36.4]</t>
  </si>
  <si>
    <t>[17.1]</t>
  </si>
  <si>
    <t>[21.9]</t>
  </si>
  <si>
    <t>[23.4]</t>
  </si>
  <si>
    <t>[28.1]</t>
  </si>
  <si>
    <t>[23.7]</t>
  </si>
  <si>
    <t>[65.8]</t>
  </si>
  <si>
    <t>[7.7]</t>
  </si>
  <si>
    <t>[26.5]</t>
  </si>
  <si>
    <t>[24.1]</t>
  </si>
  <si>
    <t>[75.9]</t>
  </si>
  <si>
    <t>[23.8]</t>
  </si>
  <si>
    <t>[54.3]</t>
  </si>
  <si>
    <t>-</t>
  </si>
  <si>
    <t>[59.1]</t>
  </si>
  <si>
    <t>[12.5]</t>
  </si>
  <si>
    <t>[0.9]</t>
  </si>
  <si>
    <t>[82.1]</t>
  </si>
  <si>
    <t>[2.6]</t>
  </si>
  <si>
    <t>[13.7]</t>
  </si>
  <si>
    <t>[28.4]</t>
  </si>
  <si>
    <t>[24.1]</t>
  </si>
  <si>
    <t>[75.9]</t>
  </si>
  <si>
    <t>（注４）措置件数及びその内訳は、28年２月末現在のものである。</t>
  </si>
  <si>
    <t>　　 　　　　　　　　　　　年
内訳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</si>
</sst>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_);\(#,##0\)"/>
    <numFmt numFmtId="180" formatCode="#,##0.0_);\(#,##0.0\)"/>
    <numFmt numFmtId="181" formatCode="#,##0.00_ "/>
    <numFmt numFmtId="182" formatCode="0.0_ "/>
    <numFmt numFmtId="183" formatCode="0.0_);[Red]\(0.0\)"/>
    <numFmt numFmtId="184" formatCode="0.0%"/>
    <numFmt numFmtId="185" formatCode="0_ "/>
    <numFmt numFmtId="186" formatCode="#,##0.0_);[Red]\(#,##0.0\)"/>
  </numFmts>
  <fonts count="53">
    <font>
      <sz val="11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3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Ｐ明朝"/>
      <family val="1"/>
    </font>
    <font>
      <sz val="13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FF0000"/>
      <name val="ＭＳ Ｐ明朝"/>
      <family val="1"/>
    </font>
    <font>
      <sz val="13"/>
      <color rgb="FFFF0000"/>
      <name val="ＭＳ Ｐ明朝"/>
      <family val="1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 vertical="top"/>
    </xf>
    <xf numFmtId="176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 vertical="top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vertical="top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 vertical="top"/>
    </xf>
    <xf numFmtId="178" fontId="2" fillId="0" borderId="1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 vertical="top"/>
    </xf>
    <xf numFmtId="178" fontId="2" fillId="0" borderId="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 indent="1"/>
    </xf>
    <xf numFmtId="176" fontId="2" fillId="0" borderId="10" xfId="0" applyNumberFormat="1" applyFont="1" applyBorder="1" applyAlignment="1">
      <alignment horizontal="right" vertical="center" indent="1"/>
    </xf>
    <xf numFmtId="176" fontId="2" fillId="0" borderId="0" xfId="0" applyNumberFormat="1" applyFont="1" applyBorder="1" applyAlignment="1">
      <alignment horizontal="right" vertical="center" indent="1"/>
    </xf>
    <xf numFmtId="0" fontId="2" fillId="0" borderId="21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right" vertical="center" indent="1"/>
    </xf>
    <xf numFmtId="0" fontId="2" fillId="0" borderId="21" xfId="0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16" xfId="0" applyFont="1" applyBorder="1" applyAlignment="1">
      <alignment vertical="distributed" textRotation="255"/>
    </xf>
    <xf numFmtId="0" fontId="2" fillId="0" borderId="23" xfId="0" applyFont="1" applyBorder="1" applyAlignment="1">
      <alignment vertical="distributed" textRotation="255"/>
    </xf>
    <xf numFmtId="177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 quotePrefix="1">
      <alignment horizontal="right" vertical="center"/>
    </xf>
    <xf numFmtId="176" fontId="2" fillId="0" borderId="0" xfId="0" applyNumberFormat="1" applyFont="1" applyBorder="1" applyAlignment="1" quotePrefix="1">
      <alignment horizontal="right" vertical="center"/>
    </xf>
    <xf numFmtId="0" fontId="2" fillId="0" borderId="12" xfId="0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indent="1"/>
    </xf>
    <xf numFmtId="176" fontId="1" fillId="0" borderId="24" xfId="0" applyNumberFormat="1" applyFont="1" applyBorder="1" applyAlignment="1">
      <alignment horizontal="right" vertical="center" indent="1"/>
    </xf>
    <xf numFmtId="0" fontId="2" fillId="0" borderId="26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11" fillId="0" borderId="21" xfId="0" applyNumberFormat="1" applyFont="1" applyBorder="1" applyAlignment="1">
      <alignment horizontal="distributed" vertical="center" wrapText="1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 wrapText="1"/>
    </xf>
    <xf numFmtId="176" fontId="2" fillId="0" borderId="21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0" fontId="0" fillId="0" borderId="0" xfId="0" applyAlignment="1">
      <alignment vertical="center" wrapText="1"/>
    </xf>
    <xf numFmtId="176" fontId="2" fillId="0" borderId="11" xfId="0" applyNumberFormat="1" applyFont="1" applyBorder="1" applyAlignment="1" quotePrefix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 wrapText="1" shrinkToFit="1"/>
    </xf>
    <xf numFmtId="176" fontId="11" fillId="0" borderId="21" xfId="0" applyNumberFormat="1" applyFont="1" applyBorder="1" applyAlignment="1">
      <alignment horizontal="distributed" vertical="center" wrapText="1" shrinkToFit="1"/>
    </xf>
    <xf numFmtId="176" fontId="11" fillId="0" borderId="21" xfId="0" applyNumberFormat="1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 shrinkToFit="1"/>
    </xf>
    <xf numFmtId="0" fontId="2" fillId="0" borderId="21" xfId="0" applyFont="1" applyBorder="1" applyAlignment="1">
      <alignment horizontal="distributed" vertical="center" wrapText="1" shrinkToFit="1"/>
    </xf>
    <xf numFmtId="182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84" fontId="51" fillId="0" borderId="0" xfId="0" applyNumberFormat="1" applyFont="1" applyAlignment="1">
      <alignment vertical="center"/>
    </xf>
    <xf numFmtId="184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77" fontId="50" fillId="0" borderId="0" xfId="0" applyNumberFormat="1" applyFont="1" applyBorder="1" applyAlignment="1">
      <alignment vertical="center"/>
    </xf>
    <xf numFmtId="177" fontId="50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176" fontId="11" fillId="0" borderId="12" xfId="0" applyNumberFormat="1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right" vertical="top"/>
    </xf>
    <xf numFmtId="49" fontId="2" fillId="0" borderId="2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49" fontId="1" fillId="0" borderId="18" xfId="0" applyNumberFormat="1" applyFont="1" applyBorder="1" applyAlignment="1">
      <alignment horizontal="right" vertical="top"/>
    </xf>
    <xf numFmtId="176" fontId="2" fillId="0" borderId="1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right" vertical="top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2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1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39</xdr:row>
      <xdr:rowOff>276225</xdr:rowOff>
    </xdr:from>
    <xdr:to>
      <xdr:col>0</xdr:col>
      <xdr:colOff>561975</xdr:colOff>
      <xdr:row>42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85775" y="11601450"/>
          <a:ext cx="76200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D16">
      <selection activeCell="Y23" sqref="Y23"/>
    </sheetView>
  </sheetViews>
  <sheetFormatPr defaultColWidth="9.00390625" defaultRowHeight="13.5"/>
  <cols>
    <col min="1" max="2" width="2.50390625" style="3" customWidth="1"/>
    <col min="3" max="3" width="17.375" style="3" customWidth="1"/>
    <col min="4" max="4" width="6.25390625" style="3" customWidth="1"/>
    <col min="5" max="5" width="5.625" style="3" customWidth="1"/>
    <col min="6" max="6" width="6.25390625" style="3" customWidth="1"/>
    <col min="7" max="7" width="5.625" style="3" customWidth="1"/>
    <col min="8" max="8" width="6.25390625" style="3" customWidth="1"/>
    <col min="9" max="9" width="5.625" style="3" customWidth="1"/>
    <col min="10" max="10" width="6.25390625" style="3" customWidth="1"/>
    <col min="11" max="11" width="5.625" style="3" customWidth="1"/>
    <col min="12" max="12" width="6.25390625" style="3" customWidth="1"/>
    <col min="13" max="13" width="5.625" style="3" customWidth="1"/>
    <col min="14" max="15" width="2.50390625" style="3" customWidth="1"/>
    <col min="16" max="16" width="17.375" style="3" customWidth="1"/>
    <col min="17" max="17" width="6.25390625" style="3" customWidth="1"/>
    <col min="18" max="18" width="5.625" style="3" customWidth="1"/>
    <col min="19" max="19" width="6.25390625" style="3" customWidth="1"/>
    <col min="20" max="20" width="5.625" style="3" customWidth="1"/>
    <col min="21" max="21" width="6.25390625" style="3" customWidth="1"/>
    <col min="22" max="22" width="5.625" style="3" customWidth="1"/>
    <col min="23" max="23" width="6.25390625" style="3" customWidth="1"/>
    <col min="24" max="24" width="5.625" style="3" customWidth="1"/>
    <col min="25" max="26" width="6.25390625" style="3" customWidth="1"/>
    <col min="27" max="16384" width="9.00390625" style="3" customWidth="1"/>
  </cols>
  <sheetData>
    <row r="1" spans="1:14" ht="18.75">
      <c r="A1" s="2" t="s">
        <v>0</v>
      </c>
      <c r="N1" s="2"/>
    </row>
    <row r="2" ht="15"/>
    <row r="3" spans="1:26" ht="17.25">
      <c r="A3" s="162" t="s">
        <v>172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5" t="s">
        <v>21</v>
      </c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ht="7.5" customHeight="1"/>
    <row r="5" spans="9:26" ht="15">
      <c r="I5" s="4"/>
      <c r="K5" s="4"/>
      <c r="M5" s="4" t="s">
        <v>17</v>
      </c>
      <c r="V5" s="4"/>
      <c r="X5" s="4"/>
      <c r="Z5" s="4" t="s">
        <v>17</v>
      </c>
    </row>
    <row r="6" ht="3.75" customHeight="1" thickBot="1"/>
    <row r="7" spans="1:26" ht="37.5" customHeight="1" thickTop="1">
      <c r="A7" s="133" t="s">
        <v>18</v>
      </c>
      <c r="B7" s="134"/>
      <c r="C7" s="134"/>
      <c r="D7" s="125" t="s">
        <v>349</v>
      </c>
      <c r="E7" s="126"/>
      <c r="F7" s="125">
        <v>19</v>
      </c>
      <c r="G7" s="126"/>
      <c r="H7" s="125">
        <v>20</v>
      </c>
      <c r="I7" s="126"/>
      <c r="J7" s="125">
        <v>21</v>
      </c>
      <c r="K7" s="126"/>
      <c r="L7" s="125">
        <v>22</v>
      </c>
      <c r="M7" s="161"/>
      <c r="N7" s="133" t="s">
        <v>18</v>
      </c>
      <c r="O7" s="134"/>
      <c r="P7" s="134"/>
      <c r="Q7" s="125" t="s">
        <v>356</v>
      </c>
      <c r="R7" s="126"/>
      <c r="S7" s="125">
        <v>24</v>
      </c>
      <c r="T7" s="126"/>
      <c r="U7" s="125">
        <v>25</v>
      </c>
      <c r="V7" s="126"/>
      <c r="W7" s="125">
        <v>26</v>
      </c>
      <c r="X7" s="126"/>
      <c r="Y7" s="163">
        <v>27</v>
      </c>
      <c r="Z7" s="125"/>
    </row>
    <row r="8" spans="1:26" ht="30" customHeight="1">
      <c r="A8" s="127" t="s">
        <v>1</v>
      </c>
      <c r="B8" s="127"/>
      <c r="C8" s="128"/>
      <c r="D8" s="136">
        <f>SUM(D9:E10)</f>
        <v>472</v>
      </c>
      <c r="E8" s="135"/>
      <c r="F8" s="135">
        <f>SUM(F9:G10)</f>
        <v>462</v>
      </c>
      <c r="G8" s="135"/>
      <c r="H8" s="135">
        <f>SUM(H9:I10)</f>
        <v>361</v>
      </c>
      <c r="I8" s="135"/>
      <c r="J8" s="135">
        <f>SUM(J9:K10)</f>
        <v>386</v>
      </c>
      <c r="K8" s="135"/>
      <c r="L8" s="135">
        <f>SUM(L9:M10)</f>
        <v>426</v>
      </c>
      <c r="M8" s="135"/>
      <c r="N8" s="127" t="s">
        <v>1</v>
      </c>
      <c r="O8" s="127"/>
      <c r="P8" s="128"/>
      <c r="Q8" s="136">
        <f>SUM(Q9:R10)</f>
        <v>447</v>
      </c>
      <c r="R8" s="135"/>
      <c r="S8" s="135">
        <f>SUM(S9:T10)</f>
        <v>430</v>
      </c>
      <c r="T8" s="135"/>
      <c r="U8" s="135">
        <f>SUM(U9:V10)</f>
        <v>427</v>
      </c>
      <c r="V8" s="135"/>
      <c r="W8" s="135">
        <f>SUM(W9:X10)</f>
        <v>447</v>
      </c>
      <c r="X8" s="135"/>
      <c r="Y8" s="164">
        <f>SUM(Y9:Z10)</f>
        <v>440</v>
      </c>
      <c r="Z8" s="164"/>
    </row>
    <row r="9" spans="1:26" ht="30" customHeight="1">
      <c r="A9" s="8"/>
      <c r="B9" s="129" t="s">
        <v>2</v>
      </c>
      <c r="C9" s="130"/>
      <c r="D9" s="131">
        <v>370</v>
      </c>
      <c r="E9" s="132"/>
      <c r="F9" s="132">
        <f>D33</f>
        <v>362</v>
      </c>
      <c r="G9" s="132"/>
      <c r="H9" s="132">
        <f>F33</f>
        <v>269</v>
      </c>
      <c r="I9" s="132"/>
      <c r="J9" s="132">
        <f>H33</f>
        <v>267</v>
      </c>
      <c r="K9" s="132"/>
      <c r="L9" s="132">
        <f>J33</f>
        <v>301</v>
      </c>
      <c r="M9" s="132"/>
      <c r="N9" s="8"/>
      <c r="O9" s="129" t="s">
        <v>2</v>
      </c>
      <c r="P9" s="130"/>
      <c r="Q9" s="132">
        <f>L33</f>
        <v>332</v>
      </c>
      <c r="R9" s="132"/>
      <c r="S9" s="132">
        <f>Q33</f>
        <v>327</v>
      </c>
      <c r="T9" s="132"/>
      <c r="U9" s="132">
        <f>S33</f>
        <v>309</v>
      </c>
      <c r="V9" s="132"/>
      <c r="W9" s="132">
        <f>U33</f>
        <v>315</v>
      </c>
      <c r="X9" s="132"/>
      <c r="Y9" s="132">
        <f>W33</f>
        <v>323</v>
      </c>
      <c r="Z9" s="132"/>
    </row>
    <row r="10" spans="1:26" ht="30" customHeight="1">
      <c r="A10" s="9"/>
      <c r="B10" s="138" t="s">
        <v>3</v>
      </c>
      <c r="C10" s="139"/>
      <c r="D10" s="148">
        <v>102</v>
      </c>
      <c r="E10" s="149"/>
      <c r="F10" s="149">
        <v>100</v>
      </c>
      <c r="G10" s="149"/>
      <c r="H10" s="149">
        <v>92</v>
      </c>
      <c r="I10" s="149"/>
      <c r="J10" s="149">
        <v>119</v>
      </c>
      <c r="K10" s="149"/>
      <c r="L10" s="149">
        <v>125</v>
      </c>
      <c r="M10" s="149"/>
      <c r="N10" s="9"/>
      <c r="O10" s="138" t="s">
        <v>3</v>
      </c>
      <c r="P10" s="139"/>
      <c r="Q10" s="148">
        <v>115</v>
      </c>
      <c r="R10" s="149"/>
      <c r="S10" s="149">
        <v>103</v>
      </c>
      <c r="T10" s="149"/>
      <c r="U10" s="149">
        <v>118</v>
      </c>
      <c r="V10" s="149"/>
      <c r="W10" s="149">
        <v>132</v>
      </c>
      <c r="X10" s="149"/>
      <c r="Y10" s="149">
        <v>117</v>
      </c>
      <c r="Z10" s="149"/>
    </row>
    <row r="11" spans="1:26" ht="26.25" customHeight="1">
      <c r="A11" s="143" t="s">
        <v>4</v>
      </c>
      <c r="B11" s="143"/>
      <c r="C11" s="144"/>
      <c r="D11" s="11" t="s">
        <v>237</v>
      </c>
      <c r="E11" s="12">
        <f>SUM(E13,E21)</f>
        <v>110</v>
      </c>
      <c r="F11" s="11"/>
      <c r="G11" s="12">
        <f>SUM(G13,G21)</f>
        <v>193</v>
      </c>
      <c r="H11" s="11"/>
      <c r="I11" s="12">
        <f>SUM(I13,I21)</f>
        <v>94</v>
      </c>
      <c r="K11" s="12">
        <f>SUM(K13,K21)</f>
        <v>85</v>
      </c>
      <c r="L11" s="11"/>
      <c r="M11" s="12">
        <f>SUM(M13,M21)</f>
        <v>94</v>
      </c>
      <c r="N11" s="143" t="s">
        <v>4</v>
      </c>
      <c r="O11" s="143"/>
      <c r="P11" s="144"/>
      <c r="Q11" s="11" t="s">
        <v>237</v>
      </c>
      <c r="R11" s="12">
        <f>SUM(R13,R21)</f>
        <v>120</v>
      </c>
      <c r="S11" s="11"/>
      <c r="T11" s="12">
        <f>SUM(T13,T21)</f>
        <v>121</v>
      </c>
      <c r="U11" s="11"/>
      <c r="V11" s="12">
        <f>SUM(V13,V21)</f>
        <v>112</v>
      </c>
      <c r="W11" s="11" t="s">
        <v>237</v>
      </c>
      <c r="X11" s="12">
        <f>SUM(X13,X21)</f>
        <v>124</v>
      </c>
      <c r="Y11" s="11"/>
      <c r="Z11" s="12">
        <f>SUM(Z13,Z21)</f>
        <v>139</v>
      </c>
    </row>
    <row r="12" spans="1:26" ht="26.25" customHeight="1">
      <c r="A12" s="145"/>
      <c r="B12" s="145"/>
      <c r="C12" s="146"/>
      <c r="D12" s="147" t="s">
        <v>247</v>
      </c>
      <c r="E12" s="137"/>
      <c r="F12" s="137" t="s">
        <v>247</v>
      </c>
      <c r="G12" s="137"/>
      <c r="H12" s="137" t="s">
        <v>247</v>
      </c>
      <c r="I12" s="137"/>
      <c r="J12" s="137" t="s">
        <v>247</v>
      </c>
      <c r="K12" s="137"/>
      <c r="L12" s="137" t="s">
        <v>247</v>
      </c>
      <c r="M12" s="137"/>
      <c r="N12" s="145"/>
      <c r="O12" s="145"/>
      <c r="P12" s="146"/>
      <c r="Q12" s="147" t="s">
        <v>247</v>
      </c>
      <c r="R12" s="137"/>
      <c r="S12" s="137" t="s">
        <v>247</v>
      </c>
      <c r="T12" s="137"/>
      <c r="U12" s="137" t="s">
        <v>247</v>
      </c>
      <c r="V12" s="137"/>
      <c r="W12" s="137" t="s">
        <v>247</v>
      </c>
      <c r="X12" s="137"/>
      <c r="Y12" s="137" t="s">
        <v>227</v>
      </c>
      <c r="Z12" s="137"/>
    </row>
    <row r="13" spans="1:26" ht="30" customHeight="1">
      <c r="A13" s="16"/>
      <c r="B13" s="129" t="s">
        <v>5</v>
      </c>
      <c r="C13" s="130"/>
      <c r="D13" s="5"/>
      <c r="E13" s="6">
        <f>SUM(E15,E17,E19)</f>
        <v>80</v>
      </c>
      <c r="F13" s="5"/>
      <c r="G13" s="6">
        <f>SUM(G15,G17,G19)</f>
        <v>153</v>
      </c>
      <c r="H13" s="5"/>
      <c r="I13" s="6">
        <f>SUM(I15,I17,I19)</f>
        <v>75</v>
      </c>
      <c r="J13" s="5"/>
      <c r="K13" s="6">
        <f>SUM(K15,K17,K19)</f>
        <v>67</v>
      </c>
      <c r="L13" s="5"/>
      <c r="M13" s="6">
        <f>SUM(M15,M17,M19)</f>
        <v>77</v>
      </c>
      <c r="N13" s="16"/>
      <c r="O13" s="129" t="s">
        <v>5</v>
      </c>
      <c r="P13" s="130"/>
      <c r="Q13" s="5"/>
      <c r="R13" s="6">
        <f>SUM(R15,R17,R19)</f>
        <v>96</v>
      </c>
      <c r="S13" s="5"/>
      <c r="T13" s="6">
        <f>SUM(T15,T17,T19)</f>
        <v>90</v>
      </c>
      <c r="U13" s="5"/>
      <c r="V13" s="6">
        <f>SUM(V15,V17,V19)</f>
        <v>82</v>
      </c>
      <c r="W13" s="5"/>
      <c r="X13" s="6">
        <f>SUM(X15,X17,X19)</f>
        <v>93</v>
      </c>
      <c r="Y13" s="5"/>
      <c r="Z13" s="6">
        <f>SUM(Z15,Z17,Z19)</f>
        <v>114</v>
      </c>
    </row>
    <row r="14" spans="1:27" ht="30" customHeight="1">
      <c r="A14" s="16"/>
      <c r="B14" s="138"/>
      <c r="C14" s="139"/>
      <c r="D14" s="141" t="s">
        <v>248</v>
      </c>
      <c r="E14" s="142"/>
      <c r="F14" s="140" t="s">
        <v>249</v>
      </c>
      <c r="G14" s="140"/>
      <c r="H14" s="140" t="s">
        <v>250</v>
      </c>
      <c r="I14" s="140"/>
      <c r="J14" s="140" t="s">
        <v>340</v>
      </c>
      <c r="K14" s="140"/>
      <c r="L14" s="140" t="s">
        <v>274</v>
      </c>
      <c r="M14" s="140"/>
      <c r="N14" s="16"/>
      <c r="O14" s="138"/>
      <c r="P14" s="139"/>
      <c r="Q14" s="141" t="s">
        <v>275</v>
      </c>
      <c r="R14" s="142"/>
      <c r="S14" s="140" t="s">
        <v>276</v>
      </c>
      <c r="T14" s="140"/>
      <c r="U14" s="140" t="s">
        <v>277</v>
      </c>
      <c r="V14" s="140"/>
      <c r="W14" s="140" t="s">
        <v>350</v>
      </c>
      <c r="X14" s="140"/>
      <c r="Y14" s="140" t="s">
        <v>357</v>
      </c>
      <c r="Z14" s="140"/>
      <c r="AA14" s="116"/>
    </row>
    <row r="15" spans="1:27" ht="18.75" customHeight="1">
      <c r="A15" s="16"/>
      <c r="B15" s="17"/>
      <c r="C15" s="151" t="s">
        <v>6</v>
      </c>
      <c r="D15" s="5"/>
      <c r="E15" s="6">
        <v>10</v>
      </c>
      <c r="F15" s="5"/>
      <c r="G15" s="6">
        <v>17</v>
      </c>
      <c r="H15" s="5"/>
      <c r="I15" s="6">
        <v>6</v>
      </c>
      <c r="J15" s="5"/>
      <c r="K15" s="6">
        <v>13</v>
      </c>
      <c r="L15" s="5"/>
      <c r="M15" s="6">
        <v>23</v>
      </c>
      <c r="N15" s="16"/>
      <c r="O15" s="17"/>
      <c r="P15" s="151" t="s">
        <v>6</v>
      </c>
      <c r="Q15" s="5"/>
      <c r="R15" s="6">
        <v>18</v>
      </c>
      <c r="S15" s="5"/>
      <c r="T15" s="6">
        <v>23</v>
      </c>
      <c r="U15" s="5"/>
      <c r="V15" s="6">
        <v>15</v>
      </c>
      <c r="W15" s="5"/>
      <c r="X15" s="6">
        <v>17</v>
      </c>
      <c r="Y15" s="5"/>
      <c r="Z15" s="6">
        <v>19</v>
      </c>
      <c r="AA15" s="117"/>
    </row>
    <row r="16" spans="1:27" ht="18.75" customHeight="1">
      <c r="A16" s="16"/>
      <c r="B16" s="18"/>
      <c r="C16" s="150"/>
      <c r="D16" s="141" t="s">
        <v>251</v>
      </c>
      <c r="E16" s="142"/>
      <c r="F16" s="140" t="s">
        <v>252</v>
      </c>
      <c r="G16" s="140"/>
      <c r="H16" s="140" t="s">
        <v>253</v>
      </c>
      <c r="I16" s="140"/>
      <c r="J16" s="140" t="s">
        <v>341</v>
      </c>
      <c r="K16" s="140"/>
      <c r="L16" s="140" t="s">
        <v>278</v>
      </c>
      <c r="M16" s="140"/>
      <c r="N16" s="16"/>
      <c r="O16" s="18"/>
      <c r="P16" s="150"/>
      <c r="Q16" s="141" t="s">
        <v>279</v>
      </c>
      <c r="R16" s="142"/>
      <c r="S16" s="140" t="s">
        <v>280</v>
      </c>
      <c r="T16" s="140"/>
      <c r="U16" s="140" t="s">
        <v>281</v>
      </c>
      <c r="V16" s="140"/>
      <c r="W16" s="140" t="s">
        <v>351</v>
      </c>
      <c r="X16" s="140"/>
      <c r="Y16" s="140" t="s">
        <v>310</v>
      </c>
      <c r="Z16" s="140"/>
      <c r="AA16" s="116"/>
    </row>
    <row r="17" spans="1:27" ht="18.75" customHeight="1">
      <c r="A17" s="16"/>
      <c r="B17" s="18"/>
      <c r="C17" s="150" t="s">
        <v>7</v>
      </c>
      <c r="D17" s="5"/>
      <c r="E17" s="6">
        <v>7</v>
      </c>
      <c r="F17" s="5"/>
      <c r="G17" s="6">
        <v>28</v>
      </c>
      <c r="H17" s="5"/>
      <c r="I17" s="6">
        <v>24</v>
      </c>
      <c r="J17" s="5"/>
      <c r="K17" s="6">
        <v>15</v>
      </c>
      <c r="L17" s="5"/>
      <c r="M17" s="6">
        <v>12</v>
      </c>
      <c r="N17" s="16"/>
      <c r="O17" s="18"/>
      <c r="P17" s="150" t="s">
        <v>7</v>
      </c>
      <c r="Q17" s="5"/>
      <c r="R17" s="6">
        <v>8</v>
      </c>
      <c r="S17" s="5"/>
      <c r="T17" s="6">
        <v>8</v>
      </c>
      <c r="U17" s="5"/>
      <c r="V17" s="6">
        <v>13</v>
      </c>
      <c r="W17" s="5"/>
      <c r="X17" s="6">
        <v>12</v>
      </c>
      <c r="Y17" s="5"/>
      <c r="Z17" s="6">
        <v>11</v>
      </c>
      <c r="AA17" s="117"/>
    </row>
    <row r="18" spans="1:27" ht="18.75" customHeight="1">
      <c r="A18" s="16"/>
      <c r="B18" s="18"/>
      <c r="C18" s="150"/>
      <c r="D18" s="141" t="s">
        <v>253</v>
      </c>
      <c r="E18" s="142"/>
      <c r="F18" s="140" t="s">
        <v>255</v>
      </c>
      <c r="G18" s="140"/>
      <c r="H18" s="140" t="s">
        <v>256</v>
      </c>
      <c r="I18" s="140"/>
      <c r="J18" s="140" t="s">
        <v>342</v>
      </c>
      <c r="K18" s="140"/>
      <c r="L18" s="140" t="s">
        <v>268</v>
      </c>
      <c r="M18" s="140"/>
      <c r="N18" s="16"/>
      <c r="O18" s="18"/>
      <c r="P18" s="150"/>
      <c r="Q18" s="141" t="s">
        <v>267</v>
      </c>
      <c r="R18" s="142"/>
      <c r="S18" s="140" t="s">
        <v>282</v>
      </c>
      <c r="T18" s="140"/>
      <c r="U18" s="140" t="s">
        <v>283</v>
      </c>
      <c r="V18" s="140"/>
      <c r="W18" s="140" t="s">
        <v>352</v>
      </c>
      <c r="X18" s="140"/>
      <c r="Y18" s="140" t="s">
        <v>358</v>
      </c>
      <c r="Z18" s="140"/>
      <c r="AA18" s="116"/>
    </row>
    <row r="19" spans="1:27" ht="18.75" customHeight="1">
      <c r="A19" s="16"/>
      <c r="B19" s="18"/>
      <c r="C19" s="150" t="s">
        <v>8</v>
      </c>
      <c r="D19" s="5"/>
      <c r="E19" s="6">
        <v>63</v>
      </c>
      <c r="F19" s="5"/>
      <c r="G19" s="6">
        <v>108</v>
      </c>
      <c r="H19" s="5"/>
      <c r="I19" s="6">
        <v>45</v>
      </c>
      <c r="J19" s="5"/>
      <c r="K19" s="6">
        <v>39</v>
      </c>
      <c r="L19" s="5"/>
      <c r="M19" s="6">
        <v>42</v>
      </c>
      <c r="N19" s="16"/>
      <c r="O19" s="18"/>
      <c r="P19" s="150" t="s">
        <v>8</v>
      </c>
      <c r="Q19" s="5"/>
      <c r="R19" s="6">
        <v>70</v>
      </c>
      <c r="S19" s="5"/>
      <c r="T19" s="6">
        <v>59</v>
      </c>
      <c r="U19" s="5"/>
      <c r="V19" s="6">
        <v>54</v>
      </c>
      <c r="W19" s="5"/>
      <c r="X19" s="6">
        <v>64</v>
      </c>
      <c r="Y19" s="5"/>
      <c r="Z19" s="6">
        <v>84</v>
      </c>
      <c r="AA19" s="117"/>
    </row>
    <row r="20" spans="1:27" ht="18.75" customHeight="1">
      <c r="A20" s="16"/>
      <c r="B20" s="20"/>
      <c r="C20" s="152"/>
      <c r="D20" s="141" t="s">
        <v>257</v>
      </c>
      <c r="E20" s="142"/>
      <c r="F20" s="140" t="s">
        <v>258</v>
      </c>
      <c r="G20" s="140"/>
      <c r="H20" s="140" t="s">
        <v>259</v>
      </c>
      <c r="I20" s="140"/>
      <c r="J20" s="140" t="s">
        <v>343</v>
      </c>
      <c r="K20" s="140"/>
      <c r="L20" s="140" t="s">
        <v>284</v>
      </c>
      <c r="M20" s="140"/>
      <c r="N20" s="16"/>
      <c r="O20" s="20"/>
      <c r="P20" s="152"/>
      <c r="Q20" s="141" t="s">
        <v>285</v>
      </c>
      <c r="R20" s="142"/>
      <c r="S20" s="140" t="s">
        <v>286</v>
      </c>
      <c r="T20" s="140"/>
      <c r="U20" s="140" t="s">
        <v>287</v>
      </c>
      <c r="V20" s="140"/>
      <c r="W20" s="140" t="s">
        <v>353</v>
      </c>
      <c r="X20" s="140"/>
      <c r="Y20" s="140" t="s">
        <v>359</v>
      </c>
      <c r="Z20" s="140"/>
      <c r="AA20" s="116"/>
    </row>
    <row r="21" spans="1:27" ht="30" customHeight="1">
      <c r="A21" s="16"/>
      <c r="B21" s="129" t="s">
        <v>9</v>
      </c>
      <c r="C21" s="130"/>
      <c r="D21" s="5" t="s">
        <v>237</v>
      </c>
      <c r="E21" s="6">
        <f>SUM(E23,E25,E27,E29)</f>
        <v>30</v>
      </c>
      <c r="F21" s="5"/>
      <c r="G21" s="6">
        <f>SUM(G23,G25,G27,G29)</f>
        <v>40</v>
      </c>
      <c r="H21" s="5"/>
      <c r="I21" s="6">
        <f>SUM(I23,I25,I27,I29)</f>
        <v>19</v>
      </c>
      <c r="J21" s="5"/>
      <c r="K21" s="6">
        <f>SUM(K23,K25,K27,K29)</f>
        <v>18</v>
      </c>
      <c r="L21" s="5"/>
      <c r="M21" s="6">
        <f>SUM(M23,M25,M27,M29)</f>
        <v>17</v>
      </c>
      <c r="N21" s="16"/>
      <c r="O21" s="129" t="s">
        <v>9</v>
      </c>
      <c r="P21" s="130"/>
      <c r="Q21" s="5" t="s">
        <v>237</v>
      </c>
      <c r="R21" s="6">
        <f>SUM(R23,R25,R27,R29)</f>
        <v>24</v>
      </c>
      <c r="S21" s="5"/>
      <c r="T21" s="6">
        <f>SUM(T23,T25,T27,T29)</f>
        <v>31</v>
      </c>
      <c r="U21" s="5"/>
      <c r="V21" s="6">
        <f>SUM(V23,V25,V27,V29)</f>
        <v>30</v>
      </c>
      <c r="W21" s="5" t="s">
        <v>237</v>
      </c>
      <c r="X21" s="6">
        <f>SUM(X23,X25,X27,X29)</f>
        <v>31</v>
      </c>
      <c r="Y21" s="5" t="s">
        <v>237</v>
      </c>
      <c r="Z21" s="6">
        <f>SUM(Z23,Z25,Z27,Z29)</f>
        <v>25</v>
      </c>
      <c r="AA21" s="117"/>
    </row>
    <row r="22" spans="1:27" ht="30" customHeight="1">
      <c r="A22" s="16"/>
      <c r="B22" s="138"/>
      <c r="C22" s="139"/>
      <c r="D22" s="141" t="s">
        <v>260</v>
      </c>
      <c r="E22" s="142"/>
      <c r="F22" s="140" t="s">
        <v>261</v>
      </c>
      <c r="G22" s="140"/>
      <c r="H22" s="140" t="s">
        <v>262</v>
      </c>
      <c r="I22" s="140"/>
      <c r="J22" s="140" t="s">
        <v>344</v>
      </c>
      <c r="K22" s="140"/>
      <c r="L22" s="140" t="s">
        <v>288</v>
      </c>
      <c r="M22" s="140"/>
      <c r="N22" s="16"/>
      <c r="O22" s="138"/>
      <c r="P22" s="139"/>
      <c r="Q22" s="141" t="s">
        <v>289</v>
      </c>
      <c r="R22" s="142"/>
      <c r="S22" s="140" t="s">
        <v>290</v>
      </c>
      <c r="T22" s="140"/>
      <c r="U22" s="140" t="s">
        <v>291</v>
      </c>
      <c r="V22" s="140"/>
      <c r="W22" s="140" t="s">
        <v>354</v>
      </c>
      <c r="X22" s="140"/>
      <c r="Y22" s="140" t="s">
        <v>360</v>
      </c>
      <c r="Z22" s="140"/>
      <c r="AA22" s="116"/>
    </row>
    <row r="23" spans="1:27" ht="18.75" customHeight="1">
      <c r="A23" s="16"/>
      <c r="B23" s="17"/>
      <c r="C23" s="151" t="s">
        <v>10</v>
      </c>
      <c r="D23" s="5" t="s">
        <v>237</v>
      </c>
      <c r="E23" s="6">
        <v>9</v>
      </c>
      <c r="F23" s="5"/>
      <c r="G23" s="6">
        <v>11</v>
      </c>
      <c r="H23" s="5"/>
      <c r="I23" s="6">
        <v>4</v>
      </c>
      <c r="J23" s="5"/>
      <c r="K23" s="6">
        <v>9</v>
      </c>
      <c r="L23" s="5"/>
      <c r="M23" s="6">
        <v>4</v>
      </c>
      <c r="N23" s="16"/>
      <c r="O23" s="17"/>
      <c r="P23" s="151" t="s">
        <v>10</v>
      </c>
      <c r="Q23" s="5" t="s">
        <v>237</v>
      </c>
      <c r="R23" s="6">
        <v>14</v>
      </c>
      <c r="S23" s="5"/>
      <c r="T23" s="6">
        <v>7</v>
      </c>
      <c r="U23" s="5"/>
      <c r="V23" s="6">
        <v>9</v>
      </c>
      <c r="W23" s="5" t="s">
        <v>237</v>
      </c>
      <c r="X23" s="6">
        <v>4</v>
      </c>
      <c r="Y23" s="5"/>
      <c r="Z23" s="6">
        <v>6</v>
      </c>
      <c r="AA23" s="117"/>
    </row>
    <row r="24" spans="1:27" ht="18.75" customHeight="1">
      <c r="A24" s="16"/>
      <c r="B24" s="18"/>
      <c r="C24" s="150"/>
      <c r="D24" s="141" t="s">
        <v>263</v>
      </c>
      <c r="E24" s="142"/>
      <c r="F24" s="140" t="s">
        <v>264</v>
      </c>
      <c r="G24" s="140"/>
      <c r="H24" s="140" t="s">
        <v>265</v>
      </c>
      <c r="I24" s="140"/>
      <c r="J24" s="140" t="s">
        <v>345</v>
      </c>
      <c r="K24" s="140"/>
      <c r="L24" s="140" t="s">
        <v>265</v>
      </c>
      <c r="M24" s="140"/>
      <c r="N24" s="16"/>
      <c r="O24" s="18"/>
      <c r="P24" s="150"/>
      <c r="Q24" s="141" t="s">
        <v>292</v>
      </c>
      <c r="R24" s="142"/>
      <c r="S24" s="140" t="s">
        <v>293</v>
      </c>
      <c r="T24" s="140"/>
      <c r="U24" s="140" t="s">
        <v>294</v>
      </c>
      <c r="V24" s="140"/>
      <c r="W24" s="140" t="s">
        <v>271</v>
      </c>
      <c r="X24" s="140"/>
      <c r="Y24" s="140" t="s">
        <v>232</v>
      </c>
      <c r="Z24" s="140"/>
      <c r="AA24" s="116"/>
    </row>
    <row r="25" spans="1:27" ht="19.5" customHeight="1">
      <c r="A25" s="16"/>
      <c r="B25" s="18"/>
      <c r="C25" s="150" t="s">
        <v>11</v>
      </c>
      <c r="D25" s="5"/>
      <c r="E25" s="6">
        <v>8</v>
      </c>
      <c r="F25" s="5"/>
      <c r="G25" s="6">
        <v>13</v>
      </c>
      <c r="H25" s="5"/>
      <c r="I25" s="6">
        <v>12</v>
      </c>
      <c r="J25" s="5"/>
      <c r="K25" s="6">
        <v>5</v>
      </c>
      <c r="L25" s="5"/>
      <c r="M25" s="6">
        <v>9</v>
      </c>
      <c r="N25" s="16"/>
      <c r="O25" s="18"/>
      <c r="P25" s="150" t="s">
        <v>11</v>
      </c>
      <c r="Q25" s="5"/>
      <c r="R25" s="6">
        <v>9</v>
      </c>
      <c r="S25" s="5"/>
      <c r="T25" s="6">
        <v>17</v>
      </c>
      <c r="U25" s="5"/>
      <c r="V25" s="6">
        <v>16</v>
      </c>
      <c r="W25" s="5"/>
      <c r="X25" s="6">
        <v>15</v>
      </c>
      <c r="Y25" s="5"/>
      <c r="Z25" s="6">
        <v>10</v>
      </c>
      <c r="AA25" s="117"/>
    </row>
    <row r="26" spans="1:27" ht="18.75" customHeight="1">
      <c r="A26" s="16"/>
      <c r="B26" s="18"/>
      <c r="C26" s="150"/>
      <c r="D26" s="141" t="s">
        <v>266</v>
      </c>
      <c r="E26" s="142"/>
      <c r="F26" s="140" t="s">
        <v>267</v>
      </c>
      <c r="G26" s="140"/>
      <c r="H26" s="140" t="s">
        <v>268</v>
      </c>
      <c r="I26" s="140"/>
      <c r="J26" s="140" t="s">
        <v>346</v>
      </c>
      <c r="K26" s="140"/>
      <c r="L26" s="140" t="s">
        <v>295</v>
      </c>
      <c r="M26" s="140"/>
      <c r="N26" s="16"/>
      <c r="O26" s="18"/>
      <c r="P26" s="150"/>
      <c r="Q26" s="141" t="s">
        <v>296</v>
      </c>
      <c r="R26" s="142"/>
      <c r="S26" s="140" t="s">
        <v>297</v>
      </c>
      <c r="T26" s="140"/>
      <c r="U26" s="140" t="s">
        <v>298</v>
      </c>
      <c r="V26" s="140"/>
      <c r="W26" s="140" t="s">
        <v>355</v>
      </c>
      <c r="X26" s="140"/>
      <c r="Y26" s="140" t="s">
        <v>213</v>
      </c>
      <c r="Z26" s="140"/>
      <c r="AA26" s="116"/>
    </row>
    <row r="27" spans="1:27" ht="18.75" customHeight="1">
      <c r="A27" s="16"/>
      <c r="B27" s="18"/>
      <c r="C27" s="150" t="s">
        <v>12</v>
      </c>
      <c r="D27" s="5"/>
      <c r="E27" s="6">
        <v>11</v>
      </c>
      <c r="F27" s="5"/>
      <c r="G27" s="6">
        <v>16</v>
      </c>
      <c r="H27" s="5"/>
      <c r="I27" s="6">
        <v>3</v>
      </c>
      <c r="J27" s="5"/>
      <c r="K27" s="6">
        <v>1</v>
      </c>
      <c r="L27" s="5"/>
      <c r="M27" s="6">
        <v>4</v>
      </c>
      <c r="N27" s="16"/>
      <c r="O27" s="18"/>
      <c r="P27" s="150" t="s">
        <v>12</v>
      </c>
      <c r="Q27" s="5"/>
      <c r="R27" s="6">
        <v>1</v>
      </c>
      <c r="S27" s="5"/>
      <c r="T27" s="6">
        <v>6</v>
      </c>
      <c r="U27" s="5"/>
      <c r="V27" s="6">
        <v>4</v>
      </c>
      <c r="W27" s="5"/>
      <c r="X27" s="6">
        <v>12</v>
      </c>
      <c r="Y27" s="5"/>
      <c r="Z27" s="6">
        <v>9</v>
      </c>
      <c r="AA27" s="117"/>
    </row>
    <row r="28" spans="1:27" ht="18.75" customHeight="1">
      <c r="A28" s="16"/>
      <c r="B28" s="18"/>
      <c r="C28" s="150"/>
      <c r="D28" s="141" t="s">
        <v>269</v>
      </c>
      <c r="E28" s="142"/>
      <c r="F28" s="140" t="s">
        <v>270</v>
      </c>
      <c r="G28" s="140"/>
      <c r="H28" s="140" t="s">
        <v>271</v>
      </c>
      <c r="I28" s="140"/>
      <c r="J28" s="140" t="s">
        <v>347</v>
      </c>
      <c r="K28" s="140"/>
      <c r="L28" s="140" t="s">
        <v>265</v>
      </c>
      <c r="M28" s="140"/>
      <c r="N28" s="16"/>
      <c r="O28" s="18"/>
      <c r="P28" s="150"/>
      <c r="Q28" s="141" t="s">
        <v>299</v>
      </c>
      <c r="R28" s="142"/>
      <c r="S28" s="140" t="s">
        <v>300</v>
      </c>
      <c r="T28" s="140"/>
      <c r="U28" s="140" t="s">
        <v>301</v>
      </c>
      <c r="V28" s="140"/>
      <c r="W28" s="140" t="s">
        <v>352</v>
      </c>
      <c r="X28" s="140"/>
      <c r="Y28" s="140" t="s">
        <v>361</v>
      </c>
      <c r="Z28" s="140"/>
      <c r="AA28" s="116"/>
    </row>
    <row r="29" spans="1:27" ht="18.75" customHeight="1">
      <c r="A29" s="16"/>
      <c r="B29" s="18"/>
      <c r="C29" s="150" t="s">
        <v>13</v>
      </c>
      <c r="D29" s="5"/>
      <c r="E29" s="7">
        <v>2</v>
      </c>
      <c r="F29" s="5"/>
      <c r="G29" s="7" t="s">
        <v>272</v>
      </c>
      <c r="H29" s="5"/>
      <c r="I29" s="6" t="s">
        <v>272</v>
      </c>
      <c r="J29" s="5"/>
      <c r="K29" s="7">
        <v>3</v>
      </c>
      <c r="L29" s="5"/>
      <c r="M29" s="6" t="s">
        <v>272</v>
      </c>
      <c r="N29" s="16"/>
      <c r="O29" s="18"/>
      <c r="P29" s="150" t="s">
        <v>13</v>
      </c>
      <c r="Q29" s="5"/>
      <c r="R29" s="6" t="s">
        <v>272</v>
      </c>
      <c r="S29" s="5"/>
      <c r="T29" s="7">
        <v>1</v>
      </c>
      <c r="U29" s="5"/>
      <c r="V29" s="7">
        <v>1</v>
      </c>
      <c r="W29" s="5"/>
      <c r="X29" s="7" t="s">
        <v>272</v>
      </c>
      <c r="Y29" s="5"/>
      <c r="Z29" s="7" t="s">
        <v>272</v>
      </c>
      <c r="AA29" s="117"/>
    </row>
    <row r="30" spans="1:26" ht="18.75" customHeight="1">
      <c r="A30" s="16"/>
      <c r="B30" s="18"/>
      <c r="C30" s="150"/>
      <c r="D30" s="153" t="s">
        <v>273</v>
      </c>
      <c r="E30" s="154"/>
      <c r="F30" s="154"/>
      <c r="G30" s="154"/>
      <c r="H30" s="154"/>
      <c r="I30" s="154"/>
      <c r="J30" s="154" t="s">
        <v>348</v>
      </c>
      <c r="K30" s="154"/>
      <c r="L30" s="154"/>
      <c r="M30" s="154"/>
      <c r="N30" s="16"/>
      <c r="O30" s="18"/>
      <c r="P30" s="150"/>
      <c r="Q30" s="153"/>
      <c r="R30" s="154"/>
      <c r="S30" s="154" t="s">
        <v>299</v>
      </c>
      <c r="T30" s="154"/>
      <c r="U30" s="154" t="s">
        <v>302</v>
      </c>
      <c r="V30" s="154"/>
      <c r="W30" s="154"/>
      <c r="X30" s="154"/>
      <c r="Y30" s="154"/>
      <c r="Z30" s="154"/>
    </row>
    <row r="31" spans="1:26" ht="30" customHeight="1">
      <c r="A31" s="16"/>
      <c r="B31" s="20"/>
      <c r="C31" s="19" t="s">
        <v>14</v>
      </c>
      <c r="D31" s="155">
        <f>(E23+E25/2)/E21*100</f>
        <v>43.333333333333336</v>
      </c>
      <c r="E31" s="156"/>
      <c r="F31" s="156">
        <f>(G23+G25/2)/G21*100</f>
        <v>43.75</v>
      </c>
      <c r="G31" s="156"/>
      <c r="H31" s="156">
        <f>(I23+I25/2)/I21*100</f>
        <v>52.63157894736842</v>
      </c>
      <c r="I31" s="156"/>
      <c r="J31" s="156">
        <f>(K23+K25/2)/K21*100</f>
        <v>63.888888888888886</v>
      </c>
      <c r="K31" s="156"/>
      <c r="L31" s="156">
        <f>(M23+M25/2)/M21*100</f>
        <v>50</v>
      </c>
      <c r="M31" s="156"/>
      <c r="N31" s="16"/>
      <c r="O31" s="20"/>
      <c r="P31" s="19" t="s">
        <v>14</v>
      </c>
      <c r="Q31" s="155">
        <f>(15+9/2)/25*100</f>
        <v>78</v>
      </c>
      <c r="R31" s="156"/>
      <c r="S31" s="156">
        <f>(T23+T25/2)/T21*100</f>
        <v>50</v>
      </c>
      <c r="T31" s="156"/>
      <c r="U31" s="156">
        <f>(V23+V25/2)/V21*100</f>
        <v>56.666666666666664</v>
      </c>
      <c r="V31" s="156"/>
      <c r="W31" s="156">
        <f>(X23+X25/2)/X21*100</f>
        <v>37.096774193548384</v>
      </c>
      <c r="X31" s="156"/>
      <c r="Y31" s="156">
        <f>(Z23+Z25/2)/Z21*100</f>
        <v>44</v>
      </c>
      <c r="Z31" s="156"/>
    </row>
    <row r="32" spans="1:26" ht="30" customHeight="1">
      <c r="A32" s="16"/>
      <c r="B32" s="157" t="s">
        <v>15</v>
      </c>
      <c r="C32" s="158"/>
      <c r="D32" s="155">
        <f>E11/D8*100</f>
        <v>23.30508474576271</v>
      </c>
      <c r="E32" s="156"/>
      <c r="F32" s="156">
        <f>G11/F8*100</f>
        <v>41.77489177489178</v>
      </c>
      <c r="G32" s="156"/>
      <c r="H32" s="156">
        <f>I11/H8*100</f>
        <v>26.038781163434905</v>
      </c>
      <c r="I32" s="156"/>
      <c r="J32" s="156">
        <f>K11/J8*100</f>
        <v>22.020725388601036</v>
      </c>
      <c r="K32" s="156"/>
      <c r="L32" s="156">
        <f>M11/L8*100</f>
        <v>22.065727699530516</v>
      </c>
      <c r="M32" s="156"/>
      <c r="N32" s="16"/>
      <c r="O32" s="157" t="s">
        <v>15</v>
      </c>
      <c r="P32" s="158"/>
      <c r="Q32" s="155">
        <f>R11/Q8*100</f>
        <v>26.845637583892618</v>
      </c>
      <c r="R32" s="156"/>
      <c r="S32" s="156">
        <f>T11/S8*100</f>
        <v>28.13953488372093</v>
      </c>
      <c r="T32" s="156"/>
      <c r="U32" s="156">
        <f>V11/U8*100</f>
        <v>26.229508196721312</v>
      </c>
      <c r="V32" s="156"/>
      <c r="W32" s="156">
        <f>X11/W8*100</f>
        <v>27.740492170022375</v>
      </c>
      <c r="X32" s="156"/>
      <c r="Y32" s="156">
        <f>Z11/Y8*100</f>
        <v>31.590909090909093</v>
      </c>
      <c r="Z32" s="156"/>
    </row>
    <row r="33" spans="1:26" ht="30" customHeight="1">
      <c r="A33" s="159" t="s">
        <v>16</v>
      </c>
      <c r="B33" s="159"/>
      <c r="C33" s="160"/>
      <c r="D33" s="136">
        <f>D8-E11</f>
        <v>362</v>
      </c>
      <c r="E33" s="135"/>
      <c r="F33" s="135">
        <f>F8-G11</f>
        <v>269</v>
      </c>
      <c r="G33" s="135"/>
      <c r="H33" s="135">
        <f>H8-I11</f>
        <v>267</v>
      </c>
      <c r="I33" s="135"/>
      <c r="J33" s="135">
        <f>J8-K11</f>
        <v>301</v>
      </c>
      <c r="K33" s="135"/>
      <c r="L33" s="135">
        <f>L8-M11</f>
        <v>332</v>
      </c>
      <c r="M33" s="135"/>
      <c r="N33" s="159" t="s">
        <v>16</v>
      </c>
      <c r="O33" s="159"/>
      <c r="P33" s="160"/>
      <c r="Q33" s="136">
        <f>Q8-R11</f>
        <v>327</v>
      </c>
      <c r="R33" s="135"/>
      <c r="S33" s="135">
        <f>S8-T11</f>
        <v>309</v>
      </c>
      <c r="T33" s="135"/>
      <c r="U33" s="135">
        <f>U8-V11</f>
        <v>315</v>
      </c>
      <c r="V33" s="135"/>
      <c r="W33" s="135">
        <f>W8-X11</f>
        <v>323</v>
      </c>
      <c r="X33" s="135"/>
      <c r="Y33" s="135">
        <f>Y8-Z11</f>
        <v>301</v>
      </c>
      <c r="Z33" s="135"/>
    </row>
    <row r="34" ht="7.5" customHeight="1"/>
    <row r="35" spans="2:15" ht="15">
      <c r="B35" s="3" t="s">
        <v>19</v>
      </c>
      <c r="O35" s="3" t="s">
        <v>22</v>
      </c>
    </row>
    <row r="36" ht="15">
      <c r="B36" s="3" t="s">
        <v>20</v>
      </c>
    </row>
    <row r="37" ht="15"/>
    <row r="38" spans="16:27" ht="15">
      <c r="P38" s="117"/>
      <c r="Q38" s="117"/>
      <c r="R38" s="118"/>
      <c r="S38" s="117"/>
      <c r="T38" s="118"/>
      <c r="U38" s="117"/>
      <c r="V38" s="118"/>
      <c r="W38" s="117"/>
      <c r="X38" s="118"/>
      <c r="Y38" s="117"/>
      <c r="Z38" s="118"/>
      <c r="AA38" s="119"/>
    </row>
    <row r="40" ht="15"/>
  </sheetData>
  <sheetProtection/>
  <mergeCells count="204">
    <mergeCell ref="Y32:Z32"/>
    <mergeCell ref="Y33:Z33"/>
    <mergeCell ref="N3:Z3"/>
    <mergeCell ref="Y26:Z26"/>
    <mergeCell ref="Y28:Z28"/>
    <mergeCell ref="Y30:Z30"/>
    <mergeCell ref="Y31:Z31"/>
    <mergeCell ref="Y18:Z18"/>
    <mergeCell ref="Y20:Z20"/>
    <mergeCell ref="Y22:Z22"/>
    <mergeCell ref="Y24:Z24"/>
    <mergeCell ref="Y10:Z10"/>
    <mergeCell ref="Y12:Z12"/>
    <mergeCell ref="Y14:Z14"/>
    <mergeCell ref="Y16:Z16"/>
    <mergeCell ref="A3:M3"/>
    <mergeCell ref="Y7:Z7"/>
    <mergeCell ref="Y8:Z8"/>
    <mergeCell ref="Y9:Z9"/>
    <mergeCell ref="J7:K7"/>
    <mergeCell ref="J8:K8"/>
    <mergeCell ref="J9:K9"/>
    <mergeCell ref="S8:T8"/>
    <mergeCell ref="U8:V8"/>
    <mergeCell ref="S9:T9"/>
    <mergeCell ref="W33:X33"/>
    <mergeCell ref="W28:X28"/>
    <mergeCell ref="W30:X30"/>
    <mergeCell ref="W31:X31"/>
    <mergeCell ref="W32:X32"/>
    <mergeCell ref="W20:X20"/>
    <mergeCell ref="W22:X22"/>
    <mergeCell ref="W24:X24"/>
    <mergeCell ref="W26:X26"/>
    <mergeCell ref="J33:K33"/>
    <mergeCell ref="W7:X7"/>
    <mergeCell ref="W8:X8"/>
    <mergeCell ref="W9:X9"/>
    <mergeCell ref="W10:X10"/>
    <mergeCell ref="W12:X12"/>
    <mergeCell ref="W14:X14"/>
    <mergeCell ref="W16:X16"/>
    <mergeCell ref="W18:X18"/>
    <mergeCell ref="J28:K28"/>
    <mergeCell ref="J30:K30"/>
    <mergeCell ref="J31:K31"/>
    <mergeCell ref="U31:V31"/>
    <mergeCell ref="S28:T28"/>
    <mergeCell ref="U28:V28"/>
    <mergeCell ref="P25:P26"/>
    <mergeCell ref="J32:K32"/>
    <mergeCell ref="J20:K20"/>
    <mergeCell ref="J22:K22"/>
    <mergeCell ref="J24:K24"/>
    <mergeCell ref="J26:K26"/>
    <mergeCell ref="J12:K12"/>
    <mergeCell ref="J14:K14"/>
    <mergeCell ref="J16:K16"/>
    <mergeCell ref="J18:K18"/>
    <mergeCell ref="J10:K10"/>
    <mergeCell ref="S33:T33"/>
    <mergeCell ref="U33:V33"/>
    <mergeCell ref="O32:P32"/>
    <mergeCell ref="N33:P33"/>
    <mergeCell ref="L33:M33"/>
    <mergeCell ref="Q33:R33"/>
    <mergeCell ref="L32:M32"/>
    <mergeCell ref="Q32:R32"/>
    <mergeCell ref="U30:V30"/>
    <mergeCell ref="S32:T32"/>
    <mergeCell ref="U32:V32"/>
    <mergeCell ref="L31:M31"/>
    <mergeCell ref="Q31:R31"/>
    <mergeCell ref="S31:T31"/>
    <mergeCell ref="P29:P30"/>
    <mergeCell ref="L30:M30"/>
    <mergeCell ref="Q30:R30"/>
    <mergeCell ref="S30:T30"/>
    <mergeCell ref="P27:P28"/>
    <mergeCell ref="S26:T26"/>
    <mergeCell ref="U26:V26"/>
    <mergeCell ref="L28:M28"/>
    <mergeCell ref="Q28:R28"/>
    <mergeCell ref="L26:M26"/>
    <mergeCell ref="Q26:R26"/>
    <mergeCell ref="S22:T22"/>
    <mergeCell ref="U22:V22"/>
    <mergeCell ref="S24:T24"/>
    <mergeCell ref="U24:V24"/>
    <mergeCell ref="P23:P24"/>
    <mergeCell ref="L24:M24"/>
    <mergeCell ref="Q24:R24"/>
    <mergeCell ref="O21:P22"/>
    <mergeCell ref="L22:M22"/>
    <mergeCell ref="Q22:R22"/>
    <mergeCell ref="S20:T20"/>
    <mergeCell ref="U20:V20"/>
    <mergeCell ref="P17:P18"/>
    <mergeCell ref="P19:P20"/>
    <mergeCell ref="S18:T18"/>
    <mergeCell ref="U18:V18"/>
    <mergeCell ref="L20:M20"/>
    <mergeCell ref="Q20:R20"/>
    <mergeCell ref="L18:M18"/>
    <mergeCell ref="Q18:R18"/>
    <mergeCell ref="S14:T14"/>
    <mergeCell ref="U14:V14"/>
    <mergeCell ref="S16:T16"/>
    <mergeCell ref="U16:V16"/>
    <mergeCell ref="P15:P16"/>
    <mergeCell ref="L16:M16"/>
    <mergeCell ref="Q16:R16"/>
    <mergeCell ref="O13:P14"/>
    <mergeCell ref="L14:M14"/>
    <mergeCell ref="Q14:R14"/>
    <mergeCell ref="S12:T12"/>
    <mergeCell ref="U12:V12"/>
    <mergeCell ref="O10:P10"/>
    <mergeCell ref="N11:P12"/>
    <mergeCell ref="S10:T10"/>
    <mergeCell ref="U10:V10"/>
    <mergeCell ref="L12:M12"/>
    <mergeCell ref="Q12:R12"/>
    <mergeCell ref="L10:M10"/>
    <mergeCell ref="Q10:R10"/>
    <mergeCell ref="U9:V9"/>
    <mergeCell ref="L9:M9"/>
    <mergeCell ref="Q9:R9"/>
    <mergeCell ref="N8:P8"/>
    <mergeCell ref="L8:M8"/>
    <mergeCell ref="Q8:R8"/>
    <mergeCell ref="O9:P9"/>
    <mergeCell ref="B32:C32"/>
    <mergeCell ref="A33:C33"/>
    <mergeCell ref="N7:P7"/>
    <mergeCell ref="L7:M7"/>
    <mergeCell ref="D33:E33"/>
    <mergeCell ref="F33:G33"/>
    <mergeCell ref="H33:I33"/>
    <mergeCell ref="D32:E32"/>
    <mergeCell ref="F32:G32"/>
    <mergeCell ref="F12:G12"/>
    <mergeCell ref="Q7:R7"/>
    <mergeCell ref="S7:T7"/>
    <mergeCell ref="U7:V7"/>
    <mergeCell ref="H32:I32"/>
    <mergeCell ref="H8:I8"/>
    <mergeCell ref="H31:I31"/>
    <mergeCell ref="H10:I10"/>
    <mergeCell ref="H7:I7"/>
    <mergeCell ref="H9:I9"/>
    <mergeCell ref="H30:I30"/>
    <mergeCell ref="D31:E31"/>
    <mergeCell ref="F31:G31"/>
    <mergeCell ref="F30:G30"/>
    <mergeCell ref="F24:G24"/>
    <mergeCell ref="F22:G22"/>
    <mergeCell ref="F16:G16"/>
    <mergeCell ref="C27:C28"/>
    <mergeCell ref="C29:C30"/>
    <mergeCell ref="D30:E30"/>
    <mergeCell ref="D28:E28"/>
    <mergeCell ref="F28:G28"/>
    <mergeCell ref="H28:I28"/>
    <mergeCell ref="H24:I24"/>
    <mergeCell ref="F26:G26"/>
    <mergeCell ref="H26:I26"/>
    <mergeCell ref="C25:C26"/>
    <mergeCell ref="D26:E26"/>
    <mergeCell ref="C23:C24"/>
    <mergeCell ref="D24:E24"/>
    <mergeCell ref="H22:I22"/>
    <mergeCell ref="C19:C20"/>
    <mergeCell ref="B21:C22"/>
    <mergeCell ref="D22:E22"/>
    <mergeCell ref="D20:E20"/>
    <mergeCell ref="F20:G20"/>
    <mergeCell ref="H20:I20"/>
    <mergeCell ref="H16:I16"/>
    <mergeCell ref="F18:G18"/>
    <mergeCell ref="H18:I18"/>
    <mergeCell ref="D16:E16"/>
    <mergeCell ref="C17:C18"/>
    <mergeCell ref="D18:E18"/>
    <mergeCell ref="C15:C16"/>
    <mergeCell ref="H12:I12"/>
    <mergeCell ref="B13:C14"/>
    <mergeCell ref="F14:G14"/>
    <mergeCell ref="H14:I14"/>
    <mergeCell ref="D14:E14"/>
    <mergeCell ref="B10:C10"/>
    <mergeCell ref="A11:C12"/>
    <mergeCell ref="D12:E12"/>
    <mergeCell ref="D10:E10"/>
    <mergeCell ref="F10:G10"/>
    <mergeCell ref="F7:G7"/>
    <mergeCell ref="A8:C8"/>
    <mergeCell ref="B9:C9"/>
    <mergeCell ref="D9:E9"/>
    <mergeCell ref="F9:G9"/>
    <mergeCell ref="A7:C7"/>
    <mergeCell ref="D7:E7"/>
    <mergeCell ref="F8:G8"/>
    <mergeCell ref="D8:E8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scale="98" r:id="rId3"/>
  <colBreaks count="1" manualBreakCount="1">
    <brk id="13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91">
      <selection activeCell="H1" sqref="H1:I16384"/>
    </sheetView>
  </sheetViews>
  <sheetFormatPr defaultColWidth="9.00390625" defaultRowHeight="13.5"/>
  <cols>
    <col min="1" max="1" width="7.50390625" style="1" customWidth="1"/>
    <col min="2" max="2" width="12.50390625" style="1" customWidth="1"/>
    <col min="3" max="7" width="11.25390625" style="1" customWidth="1"/>
    <col min="8" max="8" width="9.00390625" style="120" customWidth="1"/>
    <col min="9" max="16384" width="9.00390625" style="1" customWidth="1"/>
  </cols>
  <sheetData>
    <row r="1" spans="1:7" ht="17.25">
      <c r="A1" s="162" t="s">
        <v>173</v>
      </c>
      <c r="B1" s="162"/>
      <c r="C1" s="162"/>
      <c r="D1" s="162"/>
      <c r="E1" s="162"/>
      <c r="F1" s="162"/>
      <c r="G1" s="162"/>
    </row>
    <row r="2" ht="7.5" customHeight="1"/>
    <row r="3" spans="6:7" ht="15">
      <c r="F3" s="4"/>
      <c r="G3" s="4" t="s">
        <v>17</v>
      </c>
    </row>
    <row r="4" ht="3.75" customHeight="1" thickBot="1"/>
    <row r="5" spans="1:7" ht="37.5" customHeight="1" thickTop="1">
      <c r="A5" s="169" t="s">
        <v>50</v>
      </c>
      <c r="B5" s="133"/>
      <c r="C5" s="23" t="s">
        <v>356</v>
      </c>
      <c r="D5" s="23">
        <v>24</v>
      </c>
      <c r="E5" s="23">
        <v>25</v>
      </c>
      <c r="F5" s="23">
        <v>26</v>
      </c>
      <c r="G5" s="23">
        <v>27</v>
      </c>
    </row>
    <row r="6" spans="1:7" ht="30" customHeight="1">
      <c r="A6" s="170" t="s">
        <v>26</v>
      </c>
      <c r="B6" s="130"/>
      <c r="C6" s="27">
        <v>115</v>
      </c>
      <c r="D6" s="27">
        <v>103</v>
      </c>
      <c r="E6" s="27">
        <v>118</v>
      </c>
      <c r="F6" s="27">
        <v>132</v>
      </c>
      <c r="G6" s="27">
        <v>117</v>
      </c>
    </row>
    <row r="7" spans="1:7" ht="30" customHeight="1">
      <c r="A7" s="166" t="s">
        <v>27</v>
      </c>
      <c r="B7" s="167"/>
      <c r="C7" s="91">
        <v>376</v>
      </c>
      <c r="D7" s="91">
        <v>354</v>
      </c>
      <c r="E7" s="91">
        <v>365</v>
      </c>
      <c r="F7" s="91">
        <v>371</v>
      </c>
      <c r="G7" s="91">
        <v>347</v>
      </c>
    </row>
    <row r="8" spans="1:7" ht="30" customHeight="1">
      <c r="A8" s="168" t="s">
        <v>28</v>
      </c>
      <c r="B8" s="139"/>
      <c r="C8" s="29">
        <f>C6/C7*100</f>
        <v>30.585106382978722</v>
      </c>
      <c r="D8" s="29">
        <f>D6/D7*100</f>
        <v>29.09604519774011</v>
      </c>
      <c r="E8" s="29">
        <f>E6/E7*100</f>
        <v>32.32876712328767</v>
      </c>
      <c r="F8" s="29">
        <f>F6/F7*100</f>
        <v>35.57951482479784</v>
      </c>
      <c r="G8" s="29">
        <f>G6/G7*100</f>
        <v>33.71757925072046</v>
      </c>
    </row>
    <row r="9" spans="1:7" ht="7.5" customHeight="1">
      <c r="A9" s="16"/>
      <c r="B9" s="16"/>
      <c r="C9" s="52"/>
      <c r="D9" s="52"/>
      <c r="E9" s="52"/>
      <c r="F9" s="52"/>
      <c r="G9" s="52"/>
    </row>
    <row r="10" spans="1:7" ht="15">
      <c r="A10" s="71"/>
      <c r="B10" s="16"/>
      <c r="C10" s="52"/>
      <c r="D10" s="52"/>
      <c r="E10" s="52"/>
      <c r="F10" s="52"/>
      <c r="G10" s="52"/>
    </row>
    <row r="11" ht="75" customHeight="1"/>
    <row r="12" spans="1:7" ht="17.25">
      <c r="A12" s="162" t="s">
        <v>174</v>
      </c>
      <c r="B12" s="162"/>
      <c r="C12" s="162"/>
      <c r="D12" s="162"/>
      <c r="E12" s="162"/>
      <c r="F12" s="162"/>
      <c r="G12" s="162"/>
    </row>
    <row r="13" ht="7.5" customHeight="1"/>
    <row r="14" spans="6:7" ht="15">
      <c r="F14" s="4"/>
      <c r="G14" s="4" t="s">
        <v>17</v>
      </c>
    </row>
    <row r="15" ht="3.75" customHeight="1" thickBot="1"/>
    <row r="16" spans="1:7" ht="37.5" customHeight="1" thickTop="1">
      <c r="A16" s="169" t="s">
        <v>50</v>
      </c>
      <c r="B16" s="133"/>
      <c r="C16" s="23" t="s">
        <v>356</v>
      </c>
      <c r="D16" s="23">
        <v>24</v>
      </c>
      <c r="E16" s="23">
        <v>25</v>
      </c>
      <c r="F16" s="23">
        <v>26</v>
      </c>
      <c r="G16" s="23">
        <v>27</v>
      </c>
    </row>
    <row r="17" spans="1:7" ht="26.25" customHeight="1">
      <c r="A17" s="143" t="s">
        <v>29</v>
      </c>
      <c r="B17" s="144"/>
      <c r="C17" s="12">
        <f>SUM(C19,C21,C23,C25,C27,C29,C31)</f>
        <v>115</v>
      </c>
      <c r="D17" s="12">
        <f>SUM(D19,D21,D23,D25,D27,D29,D31)</f>
        <v>103</v>
      </c>
      <c r="E17" s="12">
        <f>SUM(E19,E21,E23,E25,E27,E29,E31)</f>
        <v>118</v>
      </c>
      <c r="F17" s="12">
        <f>SUM(F19,F21,F23,F25,F27,F29,F31)</f>
        <v>132</v>
      </c>
      <c r="G17" s="12">
        <f>SUM(G19,G21,G23,G25,G27,G29,G31)</f>
        <v>117</v>
      </c>
    </row>
    <row r="18" spans="1:7" ht="26.25" customHeight="1">
      <c r="A18" s="127"/>
      <c r="B18" s="128"/>
      <c r="C18" s="13" t="s">
        <v>23</v>
      </c>
      <c r="D18" s="13" t="s">
        <v>23</v>
      </c>
      <c r="E18" s="13" t="s">
        <v>23</v>
      </c>
      <c r="F18" s="13" t="s">
        <v>23</v>
      </c>
      <c r="G18" s="13" t="s">
        <v>228</v>
      </c>
    </row>
    <row r="19" spans="1:7" ht="26.25" customHeight="1">
      <c r="A19" s="170" t="s">
        <v>30</v>
      </c>
      <c r="B19" s="130"/>
      <c r="C19" s="35" t="s">
        <v>25</v>
      </c>
      <c r="D19" s="35" t="s">
        <v>25</v>
      </c>
      <c r="E19" s="35">
        <v>7</v>
      </c>
      <c r="F19" s="35" t="s">
        <v>25</v>
      </c>
      <c r="G19" s="35">
        <v>1</v>
      </c>
    </row>
    <row r="20" spans="1:8" ht="26.25" customHeight="1">
      <c r="A20" s="166"/>
      <c r="B20" s="167"/>
      <c r="C20" s="33"/>
      <c r="D20" s="33"/>
      <c r="E20" s="33" t="s">
        <v>24</v>
      </c>
      <c r="F20" s="33"/>
      <c r="G20" s="33" t="s">
        <v>421</v>
      </c>
      <c r="H20" s="121"/>
    </row>
    <row r="21" spans="1:7" ht="26.25" customHeight="1">
      <c r="A21" s="166" t="s">
        <v>31</v>
      </c>
      <c r="B21" s="167"/>
      <c r="C21" s="34">
        <v>90</v>
      </c>
      <c r="D21" s="34">
        <v>79</v>
      </c>
      <c r="E21" s="34">
        <v>90</v>
      </c>
      <c r="F21" s="34">
        <v>111</v>
      </c>
      <c r="G21" s="34">
        <v>96</v>
      </c>
    </row>
    <row r="22" spans="1:8" ht="26.25" customHeight="1">
      <c r="A22" s="166"/>
      <c r="B22" s="167"/>
      <c r="C22" s="33" t="s">
        <v>229</v>
      </c>
      <c r="D22" s="33" t="s">
        <v>240</v>
      </c>
      <c r="E22" s="33" t="s">
        <v>246</v>
      </c>
      <c r="F22" s="33" t="s">
        <v>314</v>
      </c>
      <c r="G22" s="33" t="s">
        <v>422</v>
      </c>
      <c r="H22" s="121"/>
    </row>
    <row r="23" spans="1:7" ht="26.25" customHeight="1">
      <c r="A23" s="166" t="s">
        <v>32</v>
      </c>
      <c r="B23" s="167"/>
      <c r="C23" s="35" t="s">
        <v>25</v>
      </c>
      <c r="D23" s="35" t="s">
        <v>25</v>
      </c>
      <c r="E23" s="35" t="s">
        <v>25</v>
      </c>
      <c r="F23" s="35" t="s">
        <v>25</v>
      </c>
      <c r="G23" s="35" t="s">
        <v>49</v>
      </c>
    </row>
    <row r="24" spans="1:7" ht="26.25" customHeight="1">
      <c r="A24" s="166"/>
      <c r="B24" s="167"/>
      <c r="C24" s="33"/>
      <c r="D24" s="33"/>
      <c r="E24" s="33"/>
      <c r="F24" s="33"/>
      <c r="G24" s="33"/>
    </row>
    <row r="25" spans="1:7" ht="26.25" customHeight="1">
      <c r="A25" s="166" t="s">
        <v>33</v>
      </c>
      <c r="B25" s="167"/>
      <c r="C25" s="34">
        <v>2</v>
      </c>
      <c r="D25" s="34">
        <v>4</v>
      </c>
      <c r="E25" s="34">
        <v>3</v>
      </c>
      <c r="F25" s="34">
        <v>3</v>
      </c>
      <c r="G25" s="34">
        <v>3</v>
      </c>
    </row>
    <row r="26" spans="1:8" ht="26.25" customHeight="1">
      <c r="A26" s="166"/>
      <c r="B26" s="167"/>
      <c r="C26" s="33" t="s">
        <v>230</v>
      </c>
      <c r="D26" s="33" t="s">
        <v>241</v>
      </c>
      <c r="E26" s="33" t="s">
        <v>245</v>
      </c>
      <c r="F26" s="33" t="s">
        <v>313</v>
      </c>
      <c r="G26" s="33" t="s">
        <v>423</v>
      </c>
      <c r="H26" s="121"/>
    </row>
    <row r="27" spans="1:7" ht="26.25" customHeight="1">
      <c r="A27" s="166" t="s">
        <v>34</v>
      </c>
      <c r="B27" s="167"/>
      <c r="C27" s="34">
        <v>23</v>
      </c>
      <c r="D27" s="34">
        <v>19</v>
      </c>
      <c r="E27" s="35">
        <v>18</v>
      </c>
      <c r="F27" s="35">
        <v>18</v>
      </c>
      <c r="G27" s="35">
        <v>16</v>
      </c>
    </row>
    <row r="28" spans="1:8" ht="26.25" customHeight="1">
      <c r="A28" s="166"/>
      <c r="B28" s="167"/>
      <c r="C28" s="33" t="s">
        <v>231</v>
      </c>
      <c r="D28" s="33" t="s">
        <v>242</v>
      </c>
      <c r="E28" s="33" t="s">
        <v>199</v>
      </c>
      <c r="F28" s="33" t="s">
        <v>312</v>
      </c>
      <c r="G28" s="33" t="s">
        <v>424</v>
      </c>
      <c r="H28" s="121"/>
    </row>
    <row r="29" spans="1:7" ht="26.25" customHeight="1">
      <c r="A29" s="166" t="s">
        <v>35</v>
      </c>
      <c r="B29" s="167"/>
      <c r="C29" s="35" t="s">
        <v>25</v>
      </c>
      <c r="D29" s="35" t="s">
        <v>25</v>
      </c>
      <c r="E29" s="35" t="s">
        <v>25</v>
      </c>
      <c r="F29" s="35" t="s">
        <v>25</v>
      </c>
      <c r="G29" s="35" t="s">
        <v>49</v>
      </c>
    </row>
    <row r="30" spans="1:7" ht="26.25" customHeight="1">
      <c r="A30" s="166"/>
      <c r="B30" s="167"/>
      <c r="C30" s="33"/>
      <c r="D30" s="33"/>
      <c r="E30" s="33"/>
      <c r="F30" s="33"/>
      <c r="G30" s="33"/>
    </row>
    <row r="31" spans="1:7" ht="26.25" customHeight="1">
      <c r="A31" s="171" t="s">
        <v>47</v>
      </c>
      <c r="B31" s="172"/>
      <c r="C31" s="35" t="s">
        <v>25</v>
      </c>
      <c r="D31" s="35">
        <v>1</v>
      </c>
      <c r="E31" s="35" t="s">
        <v>25</v>
      </c>
      <c r="F31" s="35" t="s">
        <v>25</v>
      </c>
      <c r="G31" s="35">
        <v>1</v>
      </c>
    </row>
    <row r="32" spans="1:9" ht="26.25" customHeight="1">
      <c r="A32" s="173"/>
      <c r="B32" s="174"/>
      <c r="C32" s="36"/>
      <c r="D32" s="36" t="s">
        <v>243</v>
      </c>
      <c r="E32" s="99"/>
      <c r="F32" s="99"/>
      <c r="G32" s="36" t="s">
        <v>421</v>
      </c>
      <c r="H32" s="121"/>
      <c r="I32" s="122"/>
    </row>
    <row r="33" spans="1:7" ht="17.25">
      <c r="A33" s="175" t="s">
        <v>236</v>
      </c>
      <c r="B33" s="175"/>
      <c r="C33" s="175"/>
      <c r="D33" s="175"/>
      <c r="E33" s="175"/>
      <c r="F33" s="175"/>
      <c r="G33" s="175"/>
    </row>
    <row r="34" ht="7.5" customHeight="1"/>
    <row r="35" spans="6:7" ht="15">
      <c r="F35" s="4"/>
      <c r="G35" s="4" t="s">
        <v>17</v>
      </c>
    </row>
    <row r="36" ht="3.75" customHeight="1" thickBot="1"/>
    <row r="37" spans="1:7" ht="33.75" customHeight="1" thickTop="1">
      <c r="A37" s="169" t="s">
        <v>50</v>
      </c>
      <c r="B37" s="133"/>
      <c r="C37" s="23" t="s">
        <v>356</v>
      </c>
      <c r="D37" s="23">
        <v>24</v>
      </c>
      <c r="E37" s="23">
        <v>25</v>
      </c>
      <c r="F37" s="23">
        <v>26</v>
      </c>
      <c r="G37" s="23">
        <v>27</v>
      </c>
    </row>
    <row r="38" spans="1:7" ht="22.5" customHeight="1">
      <c r="A38" s="143" t="s">
        <v>29</v>
      </c>
      <c r="B38" s="144"/>
      <c r="C38" s="30">
        <f>SUM(C40,C42,C44)</f>
        <v>115</v>
      </c>
      <c r="D38" s="30">
        <f>SUM(D40,D42,D44)</f>
        <v>103</v>
      </c>
      <c r="E38" s="30">
        <f>SUM(E40,E42,E44)</f>
        <v>118</v>
      </c>
      <c r="F38" s="30">
        <f>SUM(F40,F42,F44)</f>
        <v>132</v>
      </c>
      <c r="G38" s="30">
        <f>SUM(G40,G42,G44)</f>
        <v>117</v>
      </c>
    </row>
    <row r="39" spans="1:7" ht="22.5" customHeight="1">
      <c r="A39" s="127"/>
      <c r="B39" s="128"/>
      <c r="C39" s="31" t="s">
        <v>247</v>
      </c>
      <c r="D39" s="31" t="s">
        <v>247</v>
      </c>
      <c r="E39" s="31" t="s">
        <v>247</v>
      </c>
      <c r="F39" s="31" t="s">
        <v>247</v>
      </c>
      <c r="G39" s="31" t="s">
        <v>228</v>
      </c>
    </row>
    <row r="40" spans="1:7" ht="22.5" customHeight="1">
      <c r="A40" s="180" t="s">
        <v>177</v>
      </c>
      <c r="B40" s="130" t="s">
        <v>175</v>
      </c>
      <c r="C40" s="32">
        <v>87</v>
      </c>
      <c r="D40" s="32">
        <v>82</v>
      </c>
      <c r="E40" s="32">
        <v>81</v>
      </c>
      <c r="F40" s="32">
        <v>94</v>
      </c>
      <c r="G40" s="32">
        <v>77</v>
      </c>
    </row>
    <row r="41" spans="1:8" ht="22.5" customHeight="1">
      <c r="A41" s="181"/>
      <c r="B41" s="167"/>
      <c r="C41" s="33" t="s">
        <v>389</v>
      </c>
      <c r="D41" s="33" t="s">
        <v>390</v>
      </c>
      <c r="E41" s="33" t="s">
        <v>391</v>
      </c>
      <c r="F41" s="33" t="s">
        <v>392</v>
      </c>
      <c r="G41" s="33" t="s">
        <v>411</v>
      </c>
      <c r="H41" s="121"/>
    </row>
    <row r="42" spans="1:8" ht="22.5" customHeight="1">
      <c r="A42" s="181"/>
      <c r="B42" s="167" t="s">
        <v>176</v>
      </c>
      <c r="C42" s="34">
        <v>14</v>
      </c>
      <c r="D42" s="34">
        <v>8</v>
      </c>
      <c r="E42" s="34">
        <v>13</v>
      </c>
      <c r="F42" s="34">
        <v>8</v>
      </c>
      <c r="G42" s="34">
        <v>9</v>
      </c>
      <c r="H42" s="123"/>
    </row>
    <row r="43" spans="1:8" ht="22.5" customHeight="1">
      <c r="A43" s="181"/>
      <c r="B43" s="167"/>
      <c r="C43" s="33" t="s">
        <v>393</v>
      </c>
      <c r="D43" s="33" t="s">
        <v>372</v>
      </c>
      <c r="E43" s="33" t="s">
        <v>370</v>
      </c>
      <c r="F43" s="33" t="s">
        <v>374</v>
      </c>
      <c r="G43" s="33" t="s">
        <v>412</v>
      </c>
      <c r="H43" s="121"/>
    </row>
    <row r="44" spans="1:8" ht="22.5" customHeight="1">
      <c r="A44" s="166" t="s">
        <v>36</v>
      </c>
      <c r="B44" s="167"/>
      <c r="C44" s="34">
        <v>14</v>
      </c>
      <c r="D44" s="34">
        <v>13</v>
      </c>
      <c r="E44" s="34">
        <v>24</v>
      </c>
      <c r="F44" s="34">
        <v>30</v>
      </c>
      <c r="G44" s="34">
        <v>31</v>
      </c>
      <c r="H44" s="123"/>
    </row>
    <row r="45" spans="1:8" ht="22.5" customHeight="1">
      <c r="A45" s="168"/>
      <c r="B45" s="139"/>
      <c r="C45" s="36" t="s">
        <v>393</v>
      </c>
      <c r="D45" s="36" t="s">
        <v>394</v>
      </c>
      <c r="E45" s="36" t="s">
        <v>395</v>
      </c>
      <c r="F45" s="36" t="s">
        <v>396</v>
      </c>
      <c r="G45" s="36" t="s">
        <v>413</v>
      </c>
      <c r="H45" s="121"/>
    </row>
    <row r="46" ht="30" customHeight="1">
      <c r="H46" s="122"/>
    </row>
    <row r="47" spans="1:7" ht="17.25">
      <c r="A47" s="162" t="s">
        <v>178</v>
      </c>
      <c r="B47" s="162"/>
      <c r="C47" s="162"/>
      <c r="D47" s="162"/>
      <c r="E47" s="162"/>
      <c r="F47" s="162"/>
      <c r="G47" s="162"/>
    </row>
    <row r="48" ht="7.5" customHeight="1"/>
    <row r="49" spans="6:7" ht="15">
      <c r="F49" s="4"/>
      <c r="G49" s="4" t="s">
        <v>17</v>
      </c>
    </row>
    <row r="50" ht="3.75" customHeight="1" thickBot="1"/>
    <row r="51" spans="1:7" ht="33.75" customHeight="1" thickTop="1">
      <c r="A51" s="169" t="s">
        <v>180</v>
      </c>
      <c r="B51" s="133"/>
      <c r="C51" s="23" t="s">
        <v>356</v>
      </c>
      <c r="D51" s="23">
        <v>24</v>
      </c>
      <c r="E51" s="23">
        <v>25</v>
      </c>
      <c r="F51" s="23">
        <v>26</v>
      </c>
      <c r="G51" s="23">
        <v>27</v>
      </c>
    </row>
    <row r="52" spans="1:7" ht="22.5" customHeight="1">
      <c r="A52" s="143" t="s">
        <v>29</v>
      </c>
      <c r="B52" s="144"/>
      <c r="C52" s="30">
        <f>SUM(C54,C56,C58,C60,C62,C64,C66,C68)</f>
        <v>115</v>
      </c>
      <c r="D52" s="30">
        <f>SUM(D54,D56,D58,D60,D62,D64,D66,D68)</f>
        <v>103</v>
      </c>
      <c r="E52" s="30">
        <f>SUM(E54,E56,E58,E60,E62,E64,E66,E68)</f>
        <v>118</v>
      </c>
      <c r="F52" s="30">
        <f>SUM(F54,F56,F58,F60,F62,F64,F66,F68)</f>
        <v>132</v>
      </c>
      <c r="G52" s="30">
        <f>SUM(G54,G56,G58,G60,G62,G64,G66,G68)</f>
        <v>117</v>
      </c>
    </row>
    <row r="53" spans="1:7" ht="22.5" customHeight="1">
      <c r="A53" s="127"/>
      <c r="B53" s="128"/>
      <c r="C53" s="31" t="s">
        <v>247</v>
      </c>
      <c r="D53" s="31" t="s">
        <v>247</v>
      </c>
      <c r="E53" s="31" t="s">
        <v>247</v>
      </c>
      <c r="F53" s="31" t="s">
        <v>247</v>
      </c>
      <c r="G53" s="31" t="s">
        <v>228</v>
      </c>
    </row>
    <row r="54" spans="1:7" ht="22.5" customHeight="1">
      <c r="A54" s="170" t="s">
        <v>37</v>
      </c>
      <c r="B54" s="130"/>
      <c r="C54" s="32">
        <v>39</v>
      </c>
      <c r="D54" s="32">
        <v>21</v>
      </c>
      <c r="E54" s="32">
        <v>30</v>
      </c>
      <c r="F54" s="32">
        <v>34</v>
      </c>
      <c r="G54" s="32">
        <v>33</v>
      </c>
    </row>
    <row r="55" spans="1:8" ht="22.5" customHeight="1">
      <c r="A55" s="166"/>
      <c r="B55" s="167"/>
      <c r="C55" s="33" t="s">
        <v>362</v>
      </c>
      <c r="D55" s="33" t="s">
        <v>363</v>
      </c>
      <c r="E55" s="33" t="s">
        <v>364</v>
      </c>
      <c r="F55" s="33" t="s">
        <v>365</v>
      </c>
      <c r="G55" s="33" t="s">
        <v>382</v>
      </c>
      <c r="H55" s="121"/>
    </row>
    <row r="56" spans="1:7" ht="22.5" customHeight="1">
      <c r="A56" s="166" t="s">
        <v>38</v>
      </c>
      <c r="B56" s="167"/>
      <c r="C56" s="34">
        <v>13</v>
      </c>
      <c r="D56" s="34">
        <v>15</v>
      </c>
      <c r="E56" s="34">
        <v>10</v>
      </c>
      <c r="F56" s="34">
        <v>11</v>
      </c>
      <c r="G56" s="34">
        <v>11</v>
      </c>
    </row>
    <row r="57" spans="1:8" ht="22.5" customHeight="1">
      <c r="A57" s="166"/>
      <c r="B57" s="167"/>
      <c r="C57" s="33" t="s">
        <v>366</v>
      </c>
      <c r="D57" s="33" t="s">
        <v>367</v>
      </c>
      <c r="E57" s="33" t="s">
        <v>368</v>
      </c>
      <c r="F57" s="33" t="s">
        <v>270</v>
      </c>
      <c r="G57" s="33" t="s">
        <v>383</v>
      </c>
      <c r="H57" s="121"/>
    </row>
    <row r="58" spans="1:7" ht="22.5" customHeight="1">
      <c r="A58" s="166" t="s">
        <v>39</v>
      </c>
      <c r="B58" s="167"/>
      <c r="C58" s="34">
        <v>10</v>
      </c>
      <c r="D58" s="34">
        <v>24</v>
      </c>
      <c r="E58" s="34">
        <v>13</v>
      </c>
      <c r="F58" s="34">
        <v>13</v>
      </c>
      <c r="G58" s="34">
        <v>13</v>
      </c>
    </row>
    <row r="59" spans="1:8" ht="22.5" customHeight="1">
      <c r="A59" s="166"/>
      <c r="B59" s="167"/>
      <c r="C59" s="33" t="s">
        <v>254</v>
      </c>
      <c r="D59" s="33" t="s">
        <v>369</v>
      </c>
      <c r="E59" s="33" t="s">
        <v>370</v>
      </c>
      <c r="F59" s="33" t="s">
        <v>371</v>
      </c>
      <c r="G59" s="33" t="s">
        <v>384</v>
      </c>
      <c r="H59" s="121"/>
    </row>
    <row r="60" spans="1:7" ht="22.5" customHeight="1">
      <c r="A60" s="166" t="s">
        <v>40</v>
      </c>
      <c r="B60" s="167"/>
      <c r="C60" s="34">
        <v>5</v>
      </c>
      <c r="D60" s="34">
        <v>8</v>
      </c>
      <c r="E60" s="34">
        <v>11</v>
      </c>
      <c r="F60" s="34">
        <v>8</v>
      </c>
      <c r="G60" s="34">
        <v>7</v>
      </c>
    </row>
    <row r="61" spans="1:8" ht="22.5" customHeight="1">
      <c r="A61" s="166"/>
      <c r="B61" s="167"/>
      <c r="C61" s="33" t="s">
        <v>265</v>
      </c>
      <c r="D61" s="33" t="s">
        <v>372</v>
      </c>
      <c r="E61" s="33" t="s">
        <v>373</v>
      </c>
      <c r="F61" s="33" t="s">
        <v>374</v>
      </c>
      <c r="G61" s="33" t="s">
        <v>385</v>
      </c>
      <c r="H61" s="121"/>
    </row>
    <row r="62" spans="1:7" ht="22.5" customHeight="1">
      <c r="A62" s="166" t="s">
        <v>41</v>
      </c>
      <c r="B62" s="167"/>
      <c r="C62" s="34">
        <v>11</v>
      </c>
      <c r="D62" s="34">
        <v>2</v>
      </c>
      <c r="E62" s="34">
        <v>7</v>
      </c>
      <c r="F62" s="34">
        <v>11</v>
      </c>
      <c r="G62" s="34">
        <v>6</v>
      </c>
    </row>
    <row r="63" spans="1:8" ht="22.5" customHeight="1">
      <c r="A63" s="166"/>
      <c r="B63" s="167"/>
      <c r="C63" s="33" t="s">
        <v>295</v>
      </c>
      <c r="D63" s="33" t="s">
        <v>375</v>
      </c>
      <c r="E63" s="33" t="s">
        <v>346</v>
      </c>
      <c r="F63" s="33" t="s">
        <v>270</v>
      </c>
      <c r="G63" s="33" t="s">
        <v>386</v>
      </c>
      <c r="H63" s="121"/>
    </row>
    <row r="64" spans="1:7" ht="22.5" customHeight="1">
      <c r="A64" s="166" t="s">
        <v>42</v>
      </c>
      <c r="B64" s="167"/>
      <c r="C64" s="34">
        <v>9</v>
      </c>
      <c r="D64" s="34">
        <v>6</v>
      </c>
      <c r="E64" s="34">
        <v>12</v>
      </c>
      <c r="F64" s="34">
        <v>12</v>
      </c>
      <c r="G64" s="34">
        <v>6</v>
      </c>
    </row>
    <row r="65" spans="1:8" ht="22.5" customHeight="1">
      <c r="A65" s="166"/>
      <c r="B65" s="167"/>
      <c r="C65" s="33" t="s">
        <v>372</v>
      </c>
      <c r="D65" s="33" t="s">
        <v>293</v>
      </c>
      <c r="E65" s="33" t="s">
        <v>376</v>
      </c>
      <c r="F65" s="33" t="s">
        <v>251</v>
      </c>
      <c r="G65" s="33" t="s">
        <v>386</v>
      </c>
      <c r="H65" s="121"/>
    </row>
    <row r="66" spans="1:7" ht="22.5" customHeight="1">
      <c r="A66" s="166" t="s">
        <v>43</v>
      </c>
      <c r="B66" s="167"/>
      <c r="C66" s="34">
        <v>16</v>
      </c>
      <c r="D66" s="34">
        <v>17</v>
      </c>
      <c r="E66" s="34">
        <v>30</v>
      </c>
      <c r="F66" s="34">
        <v>29</v>
      </c>
      <c r="G66" s="34">
        <v>29</v>
      </c>
    </row>
    <row r="67" spans="1:8" ht="22.5" customHeight="1">
      <c r="A67" s="166"/>
      <c r="B67" s="167"/>
      <c r="C67" s="33" t="s">
        <v>377</v>
      </c>
      <c r="D67" s="33" t="s">
        <v>378</v>
      </c>
      <c r="E67" s="33" t="s">
        <v>364</v>
      </c>
      <c r="F67" s="33" t="s">
        <v>379</v>
      </c>
      <c r="G67" s="33" t="s">
        <v>387</v>
      </c>
      <c r="H67" s="121"/>
    </row>
    <row r="68" spans="1:7" ht="22.5" customHeight="1">
      <c r="A68" s="166" t="s">
        <v>44</v>
      </c>
      <c r="B68" s="167"/>
      <c r="C68" s="34">
        <v>12</v>
      </c>
      <c r="D68" s="34">
        <v>10</v>
      </c>
      <c r="E68" s="34">
        <v>5</v>
      </c>
      <c r="F68" s="34">
        <v>14</v>
      </c>
      <c r="G68" s="34">
        <v>12</v>
      </c>
    </row>
    <row r="69" spans="1:8" ht="22.5" customHeight="1">
      <c r="A69" s="168"/>
      <c r="B69" s="139"/>
      <c r="C69" s="36" t="s">
        <v>380</v>
      </c>
      <c r="D69" s="36" t="s">
        <v>352</v>
      </c>
      <c r="E69" s="36" t="s">
        <v>381</v>
      </c>
      <c r="F69" s="36" t="s">
        <v>345</v>
      </c>
      <c r="G69" s="36" t="s">
        <v>388</v>
      </c>
      <c r="H69" s="121"/>
    </row>
    <row r="70" spans="1:8" ht="17.25">
      <c r="A70" s="175" t="s">
        <v>179</v>
      </c>
      <c r="B70" s="175"/>
      <c r="C70" s="175"/>
      <c r="D70" s="175"/>
      <c r="E70" s="175"/>
      <c r="F70" s="175"/>
      <c r="G70" s="175"/>
      <c r="H70" s="122"/>
    </row>
    <row r="71" ht="7.5" customHeight="1"/>
    <row r="72" spans="6:7" ht="15">
      <c r="F72" s="4"/>
      <c r="G72" s="4" t="s">
        <v>17</v>
      </c>
    </row>
    <row r="73" ht="7.5" customHeight="1" thickBot="1"/>
    <row r="74" spans="1:7" ht="37.5" customHeight="1" thickTop="1">
      <c r="A74" s="169" t="s">
        <v>50</v>
      </c>
      <c r="B74" s="133"/>
      <c r="C74" s="23" t="s">
        <v>356</v>
      </c>
      <c r="D74" s="23">
        <v>24</v>
      </c>
      <c r="E74" s="23">
        <v>25</v>
      </c>
      <c r="F74" s="23">
        <v>26</v>
      </c>
      <c r="G74" s="23">
        <v>27</v>
      </c>
    </row>
    <row r="75" spans="1:7" ht="26.25" customHeight="1">
      <c r="A75" s="143" t="s">
        <v>29</v>
      </c>
      <c r="B75" s="144"/>
      <c r="C75" s="37">
        <f>SUM(C77,C79)</f>
        <v>115</v>
      </c>
      <c r="D75" s="37">
        <f>SUM(D77,D79)</f>
        <v>103</v>
      </c>
      <c r="E75" s="37">
        <f>SUM(E77,E79)</f>
        <v>111</v>
      </c>
      <c r="F75" s="37">
        <f>SUM(F77,F79)</f>
        <v>132</v>
      </c>
      <c r="G75" s="37">
        <f>SUM(G77,G79)</f>
        <v>116</v>
      </c>
    </row>
    <row r="76" spans="1:7" ht="26.25" customHeight="1">
      <c r="A76" s="127"/>
      <c r="B76" s="128"/>
      <c r="C76" s="38" t="s">
        <v>247</v>
      </c>
      <c r="D76" s="38" t="s">
        <v>247</v>
      </c>
      <c r="E76" s="38" t="s">
        <v>247</v>
      </c>
      <c r="F76" s="38" t="s">
        <v>247</v>
      </c>
      <c r="G76" s="38" t="s">
        <v>228</v>
      </c>
    </row>
    <row r="77" spans="1:7" ht="26.25" customHeight="1">
      <c r="A77" s="170" t="s">
        <v>45</v>
      </c>
      <c r="B77" s="130"/>
      <c r="C77" s="39">
        <v>26</v>
      </c>
      <c r="D77" s="39">
        <v>25</v>
      </c>
      <c r="E77" s="39">
        <v>23</v>
      </c>
      <c r="F77" s="39">
        <v>31</v>
      </c>
      <c r="G77" s="39">
        <v>28</v>
      </c>
    </row>
    <row r="78" spans="1:9" ht="26.25" customHeight="1">
      <c r="A78" s="166"/>
      <c r="B78" s="167"/>
      <c r="C78" s="40" t="s">
        <v>397</v>
      </c>
      <c r="D78" s="40" t="s">
        <v>398</v>
      </c>
      <c r="E78" s="40" t="s">
        <v>261</v>
      </c>
      <c r="F78" s="40" t="s">
        <v>399</v>
      </c>
      <c r="G78" s="40" t="s">
        <v>414</v>
      </c>
      <c r="H78" s="121"/>
      <c r="I78" s="52"/>
    </row>
    <row r="79" spans="1:7" ht="26.25" customHeight="1">
      <c r="A79" s="176" t="s">
        <v>200</v>
      </c>
      <c r="B79" s="177"/>
      <c r="C79" s="41">
        <v>89</v>
      </c>
      <c r="D79" s="41">
        <v>78</v>
      </c>
      <c r="E79" s="41">
        <v>88</v>
      </c>
      <c r="F79" s="41">
        <v>101</v>
      </c>
      <c r="G79" s="41">
        <v>88</v>
      </c>
    </row>
    <row r="80" spans="1:9" ht="26.25" customHeight="1">
      <c r="A80" s="178"/>
      <c r="B80" s="179"/>
      <c r="C80" s="42" t="s">
        <v>400</v>
      </c>
      <c r="D80" s="42" t="s">
        <v>389</v>
      </c>
      <c r="E80" s="42" t="s">
        <v>249</v>
      </c>
      <c r="F80" s="42" t="s">
        <v>401</v>
      </c>
      <c r="G80" s="42" t="s">
        <v>415</v>
      </c>
      <c r="H80" s="121"/>
      <c r="I80" s="52"/>
    </row>
    <row r="81" ht="7.5" customHeight="1"/>
    <row r="82" spans="1:9" ht="15">
      <c r="A82" s="1" t="s">
        <v>48</v>
      </c>
      <c r="H82" s="122"/>
      <c r="I82" s="93"/>
    </row>
    <row r="83" ht="75" customHeight="1"/>
    <row r="84" spans="1:7" ht="17.25">
      <c r="A84" s="162" t="s">
        <v>181</v>
      </c>
      <c r="B84" s="162"/>
      <c r="C84" s="162"/>
      <c r="D84" s="162"/>
      <c r="E84" s="162"/>
      <c r="F84" s="162"/>
      <c r="G84" s="162"/>
    </row>
    <row r="85" ht="7.5" customHeight="1"/>
    <row r="86" spans="6:7" ht="15">
      <c r="F86" s="4"/>
      <c r="G86" s="4" t="s">
        <v>17</v>
      </c>
    </row>
    <row r="87" ht="3.75" customHeight="1" thickBot="1"/>
    <row r="88" spans="1:7" ht="37.5" customHeight="1" thickTop="1">
      <c r="A88" s="169" t="s">
        <v>50</v>
      </c>
      <c r="B88" s="133"/>
      <c r="C88" s="23" t="s">
        <v>356</v>
      </c>
      <c r="D88" s="23">
        <v>24</v>
      </c>
      <c r="E88" s="23">
        <v>25</v>
      </c>
      <c r="F88" s="23">
        <v>26</v>
      </c>
      <c r="G88" s="23">
        <v>27</v>
      </c>
    </row>
    <row r="89" spans="1:7" ht="26.25" customHeight="1">
      <c r="A89" s="143" t="s">
        <v>29</v>
      </c>
      <c r="B89" s="144"/>
      <c r="C89" s="37">
        <f>SUM(C91,C93)</f>
        <v>115</v>
      </c>
      <c r="D89" s="37">
        <f>SUM(D91,D93)</f>
        <v>103</v>
      </c>
      <c r="E89" s="37">
        <f>SUM(E91,E93)</f>
        <v>111</v>
      </c>
      <c r="F89" s="37">
        <f>SUM(F91,F93)</f>
        <v>132</v>
      </c>
      <c r="G89" s="37">
        <f>SUM(G91,G93)</f>
        <v>116</v>
      </c>
    </row>
    <row r="90" spans="1:7" ht="26.25" customHeight="1">
      <c r="A90" s="127"/>
      <c r="B90" s="128"/>
      <c r="C90" s="38" t="s">
        <v>23</v>
      </c>
      <c r="D90" s="38" t="s">
        <v>23</v>
      </c>
      <c r="E90" s="38" t="s">
        <v>23</v>
      </c>
      <c r="F90" s="38" t="s">
        <v>23</v>
      </c>
      <c r="G90" s="38" t="s">
        <v>228</v>
      </c>
    </row>
    <row r="91" spans="1:7" ht="26.25" customHeight="1">
      <c r="A91" s="170" t="s">
        <v>45</v>
      </c>
      <c r="B91" s="130"/>
      <c r="C91" s="39">
        <v>77</v>
      </c>
      <c r="D91" s="39">
        <v>64</v>
      </c>
      <c r="E91" s="39">
        <v>76</v>
      </c>
      <c r="F91" s="39">
        <v>105</v>
      </c>
      <c r="G91" s="39">
        <v>88</v>
      </c>
    </row>
    <row r="92" spans="1:9" ht="26.25" customHeight="1">
      <c r="A92" s="166"/>
      <c r="B92" s="167"/>
      <c r="C92" s="40" t="s">
        <v>306</v>
      </c>
      <c r="D92" s="40" t="s">
        <v>307</v>
      </c>
      <c r="E92" s="40" t="s">
        <v>319</v>
      </c>
      <c r="F92" s="40" t="s">
        <v>320</v>
      </c>
      <c r="G92" s="40" t="s">
        <v>427</v>
      </c>
      <c r="H92" s="121"/>
      <c r="I92" s="52"/>
    </row>
    <row r="93" spans="1:7" ht="26.25" customHeight="1">
      <c r="A93" s="166" t="s">
        <v>46</v>
      </c>
      <c r="B93" s="167"/>
      <c r="C93" s="41">
        <v>38</v>
      </c>
      <c r="D93" s="41">
        <v>39</v>
      </c>
      <c r="E93" s="41">
        <v>35</v>
      </c>
      <c r="F93" s="41">
        <v>27</v>
      </c>
      <c r="G93" s="41">
        <v>28</v>
      </c>
    </row>
    <row r="94" spans="1:8" ht="26.25" customHeight="1">
      <c r="A94" s="168"/>
      <c r="B94" s="139"/>
      <c r="C94" s="42" t="s">
        <v>308</v>
      </c>
      <c r="D94" s="42" t="s">
        <v>309</v>
      </c>
      <c r="E94" s="42" t="s">
        <v>318</v>
      </c>
      <c r="F94" s="42" t="s">
        <v>321</v>
      </c>
      <c r="G94" s="42" t="s">
        <v>426</v>
      </c>
      <c r="H94" s="121"/>
    </row>
    <row r="95" ht="7.5" customHeight="1"/>
    <row r="96" spans="1:8" ht="15">
      <c r="A96" s="1" t="s">
        <v>48</v>
      </c>
      <c r="H96" s="122"/>
    </row>
  </sheetData>
  <sheetProtection/>
  <mergeCells count="43">
    <mergeCell ref="A38:B39"/>
    <mergeCell ref="A54:B55"/>
    <mergeCell ref="A56:B57"/>
    <mergeCell ref="A84:G84"/>
    <mergeCell ref="A62:B63"/>
    <mergeCell ref="A75:B76"/>
    <mergeCell ref="A77:B78"/>
    <mergeCell ref="A58:B59"/>
    <mergeCell ref="A60:B61"/>
    <mergeCell ref="A40:A43"/>
    <mergeCell ref="A93:B94"/>
    <mergeCell ref="A64:B65"/>
    <mergeCell ref="A66:B67"/>
    <mergeCell ref="A68:B69"/>
    <mergeCell ref="A74:B74"/>
    <mergeCell ref="A79:B80"/>
    <mergeCell ref="A88:B88"/>
    <mergeCell ref="A91:B92"/>
    <mergeCell ref="A89:B90"/>
    <mergeCell ref="A70:G70"/>
    <mergeCell ref="A37:B37"/>
    <mergeCell ref="A33:G33"/>
    <mergeCell ref="A8:B8"/>
    <mergeCell ref="A16:B16"/>
    <mergeCell ref="A17:B18"/>
    <mergeCell ref="A19:B20"/>
    <mergeCell ref="A21:B22"/>
    <mergeCell ref="A5:B5"/>
    <mergeCell ref="A6:B6"/>
    <mergeCell ref="A7:B7"/>
    <mergeCell ref="A27:B28"/>
    <mergeCell ref="A29:B30"/>
    <mergeCell ref="A31:B32"/>
    <mergeCell ref="A1:G1"/>
    <mergeCell ref="A44:B45"/>
    <mergeCell ref="A51:B51"/>
    <mergeCell ref="A52:B53"/>
    <mergeCell ref="B40:B41"/>
    <mergeCell ref="B42:B43"/>
    <mergeCell ref="A47:G47"/>
    <mergeCell ref="A23:B24"/>
    <mergeCell ref="A25:B26"/>
    <mergeCell ref="A12:G12"/>
  </mergeCells>
  <printOptions horizontalCentered="1"/>
  <pageMargins left="1.1811023622047245" right="1.1811023622047245" top="0.984251968503937" bottom="0.984251968503937" header="0.5118110236220472" footer="0.5118110236220472"/>
  <pageSetup horizontalDpi="1200" verticalDpi="1200" orientation="portrait" paperSize="9" r:id="rId2"/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5">
      <selection activeCell="H1" sqref="H1:H16384"/>
    </sheetView>
  </sheetViews>
  <sheetFormatPr defaultColWidth="9.00390625" defaultRowHeight="13.5"/>
  <cols>
    <col min="1" max="1" width="5.00390625" style="1" customWidth="1"/>
    <col min="2" max="2" width="20.00390625" style="1" customWidth="1"/>
    <col min="3" max="7" width="10.625" style="1" customWidth="1"/>
    <col min="8" max="16384" width="9.00390625" style="1" customWidth="1"/>
  </cols>
  <sheetData>
    <row r="1" spans="1:7" ht="17.25">
      <c r="A1" s="162" t="s">
        <v>209</v>
      </c>
      <c r="B1" s="162"/>
      <c r="C1" s="162"/>
      <c r="D1" s="162"/>
      <c r="E1" s="162"/>
      <c r="F1" s="162"/>
      <c r="G1" s="162"/>
    </row>
    <row r="2" spans="5:7" ht="15">
      <c r="E2" s="4"/>
      <c r="F2" s="4"/>
      <c r="G2" s="4" t="s">
        <v>17</v>
      </c>
    </row>
    <row r="3" spans="5:6" ht="3.75" customHeight="1" thickBot="1">
      <c r="E3" s="4"/>
      <c r="F3" s="4"/>
    </row>
    <row r="4" spans="1:7" ht="37.5" customHeight="1" thickTop="1">
      <c r="A4" s="133" t="s">
        <v>225</v>
      </c>
      <c r="B4" s="134"/>
      <c r="C4" s="23" t="s">
        <v>356</v>
      </c>
      <c r="D4" s="23">
        <v>24</v>
      </c>
      <c r="E4" s="23">
        <v>25</v>
      </c>
      <c r="F4" s="23">
        <v>26</v>
      </c>
      <c r="G4" s="23">
        <v>27</v>
      </c>
    </row>
    <row r="5" spans="1:7" ht="20.25" customHeight="1">
      <c r="A5" s="143" t="s">
        <v>29</v>
      </c>
      <c r="B5" s="144"/>
      <c r="C5" s="12">
        <f>C7+C19+C30</f>
        <v>77</v>
      </c>
      <c r="D5" s="12">
        <f>D7+D19+D30</f>
        <v>64</v>
      </c>
      <c r="E5" s="12">
        <f>E7+E19+E30</f>
        <v>76</v>
      </c>
      <c r="F5" s="12">
        <f>F7+F19+F30</f>
        <v>105</v>
      </c>
      <c r="G5" s="12">
        <f>G7+G19+G30</f>
        <v>88</v>
      </c>
    </row>
    <row r="6" spans="1:7" ht="20.25" customHeight="1">
      <c r="A6" s="145"/>
      <c r="B6" s="146"/>
      <c r="C6" s="13" t="s">
        <v>247</v>
      </c>
      <c r="D6" s="13" t="s">
        <v>247</v>
      </c>
      <c r="E6" s="13" t="s">
        <v>247</v>
      </c>
      <c r="F6" s="13" t="s">
        <v>247</v>
      </c>
      <c r="G6" s="13" t="s">
        <v>228</v>
      </c>
    </row>
    <row r="7" spans="1:7" ht="20.25" customHeight="1">
      <c r="A7" s="143" t="s">
        <v>51</v>
      </c>
      <c r="B7" s="144"/>
      <c r="C7" s="12">
        <f>SUM(C9:C18)</f>
        <v>31</v>
      </c>
      <c r="D7" s="12">
        <f>SUM(D9:D18)</f>
        <v>30</v>
      </c>
      <c r="E7" s="12">
        <f>SUM(E9:E18)</f>
        <v>45</v>
      </c>
      <c r="F7" s="12">
        <f>SUM(F9:F18)</f>
        <v>57</v>
      </c>
      <c r="G7" s="12">
        <f>SUM(G9:G18)</f>
        <v>52</v>
      </c>
    </row>
    <row r="8" spans="1:7" ht="20.25" customHeight="1">
      <c r="A8" s="145"/>
      <c r="B8" s="146"/>
      <c r="C8" s="13" t="s">
        <v>402</v>
      </c>
      <c r="D8" s="13" t="s">
        <v>403</v>
      </c>
      <c r="E8" s="13" t="s">
        <v>404</v>
      </c>
      <c r="F8" s="13" t="s">
        <v>417</v>
      </c>
      <c r="G8" s="13" t="s">
        <v>419</v>
      </c>
    </row>
    <row r="9" spans="1:7" ht="19.5" customHeight="1">
      <c r="A9" s="74"/>
      <c r="B9" s="17" t="s">
        <v>52</v>
      </c>
      <c r="C9" s="77" t="s">
        <v>305</v>
      </c>
      <c r="D9" s="77" t="s">
        <v>305</v>
      </c>
      <c r="E9" s="77" t="s">
        <v>305</v>
      </c>
      <c r="F9" s="77" t="s">
        <v>305</v>
      </c>
      <c r="G9" s="77">
        <v>1</v>
      </c>
    </row>
    <row r="10" spans="1:7" ht="19.5" customHeight="1">
      <c r="A10" s="74"/>
      <c r="B10" s="18" t="s">
        <v>53</v>
      </c>
      <c r="C10" s="78" t="s">
        <v>305</v>
      </c>
      <c r="D10" s="78" t="s">
        <v>305</v>
      </c>
      <c r="E10" s="78" t="s">
        <v>305</v>
      </c>
      <c r="F10" s="78" t="s">
        <v>305</v>
      </c>
      <c r="G10" s="78" t="s">
        <v>207</v>
      </c>
    </row>
    <row r="11" spans="1:7" ht="19.5" customHeight="1">
      <c r="A11" s="74"/>
      <c r="B11" s="18" t="s">
        <v>244</v>
      </c>
      <c r="C11" s="78" t="s">
        <v>305</v>
      </c>
      <c r="D11" s="78">
        <v>1</v>
      </c>
      <c r="E11" s="78">
        <v>1</v>
      </c>
      <c r="F11" s="78">
        <v>1</v>
      </c>
      <c r="G11" s="78" t="s">
        <v>207</v>
      </c>
    </row>
    <row r="12" spans="1:7" ht="19.5" customHeight="1">
      <c r="A12" s="74"/>
      <c r="B12" s="18" t="s">
        <v>73</v>
      </c>
      <c r="C12" s="78" t="s">
        <v>305</v>
      </c>
      <c r="D12" s="78" t="s">
        <v>305</v>
      </c>
      <c r="E12" s="78" t="s">
        <v>305</v>
      </c>
      <c r="F12" s="78" t="s">
        <v>305</v>
      </c>
      <c r="G12" s="78" t="s">
        <v>207</v>
      </c>
    </row>
    <row r="13" spans="1:7" ht="19.5" customHeight="1">
      <c r="A13" s="74"/>
      <c r="B13" s="18" t="s">
        <v>74</v>
      </c>
      <c r="C13" s="46">
        <v>2</v>
      </c>
      <c r="D13" s="46" t="s">
        <v>305</v>
      </c>
      <c r="E13" s="78" t="s">
        <v>305</v>
      </c>
      <c r="F13" s="78" t="s">
        <v>207</v>
      </c>
      <c r="G13" s="78" t="s">
        <v>207</v>
      </c>
    </row>
    <row r="14" spans="1:7" ht="19.5" customHeight="1">
      <c r="A14" s="74"/>
      <c r="B14" s="18" t="s">
        <v>75</v>
      </c>
      <c r="C14" s="78" t="s">
        <v>305</v>
      </c>
      <c r="D14" s="78" t="s">
        <v>305</v>
      </c>
      <c r="E14" s="78" t="s">
        <v>305</v>
      </c>
      <c r="F14" s="78" t="s">
        <v>305</v>
      </c>
      <c r="G14" s="78" t="s">
        <v>207</v>
      </c>
    </row>
    <row r="15" spans="1:7" ht="19.5" customHeight="1">
      <c r="A15" s="74"/>
      <c r="B15" s="18" t="s">
        <v>54</v>
      </c>
      <c r="C15" s="78" t="s">
        <v>305</v>
      </c>
      <c r="D15" s="78" t="s">
        <v>305</v>
      </c>
      <c r="E15" s="78" t="s">
        <v>305</v>
      </c>
      <c r="F15" s="78">
        <v>1</v>
      </c>
      <c r="G15" s="78" t="s">
        <v>207</v>
      </c>
    </row>
    <row r="16" spans="1:7" ht="19.5" customHeight="1">
      <c r="A16" s="74"/>
      <c r="B16" s="18" t="s">
        <v>55</v>
      </c>
      <c r="C16" s="48">
        <v>8</v>
      </c>
      <c r="D16" s="48">
        <v>7</v>
      </c>
      <c r="E16" s="48">
        <v>15</v>
      </c>
      <c r="F16" s="48">
        <v>15</v>
      </c>
      <c r="G16" s="48">
        <v>11</v>
      </c>
    </row>
    <row r="17" spans="1:7" ht="19.5" customHeight="1">
      <c r="A17" s="74"/>
      <c r="B17" s="18" t="s">
        <v>56</v>
      </c>
      <c r="C17" s="48">
        <v>15</v>
      </c>
      <c r="D17" s="48">
        <v>17</v>
      </c>
      <c r="E17" s="48">
        <v>28</v>
      </c>
      <c r="F17" s="48">
        <v>36</v>
      </c>
      <c r="G17" s="48">
        <v>39</v>
      </c>
    </row>
    <row r="18" spans="1:7" ht="19.5" customHeight="1">
      <c r="A18" s="74"/>
      <c r="B18" s="18" t="s">
        <v>57</v>
      </c>
      <c r="C18" s="48">
        <v>6</v>
      </c>
      <c r="D18" s="48">
        <v>5</v>
      </c>
      <c r="E18" s="48">
        <v>1</v>
      </c>
      <c r="F18" s="48">
        <v>4</v>
      </c>
      <c r="G18" s="48">
        <v>1</v>
      </c>
    </row>
    <row r="19" spans="1:7" ht="20.25" customHeight="1">
      <c r="A19" s="143" t="s">
        <v>58</v>
      </c>
      <c r="B19" s="144"/>
      <c r="C19" s="12">
        <f>SUM(C21:C29)</f>
        <v>28</v>
      </c>
      <c r="D19" s="12">
        <f>SUM(D21:D29)</f>
        <v>16</v>
      </c>
      <c r="E19" s="12">
        <f>SUM(E21:E29)</f>
        <v>13</v>
      </c>
      <c r="F19" s="12">
        <f>SUM(F21:F29)</f>
        <v>23</v>
      </c>
      <c r="G19" s="12">
        <f>SUM(G21:G29)</f>
        <v>11</v>
      </c>
    </row>
    <row r="20" spans="1:7" ht="20.25" customHeight="1">
      <c r="A20" s="145"/>
      <c r="B20" s="146"/>
      <c r="C20" s="13" t="s">
        <v>405</v>
      </c>
      <c r="D20" s="13" t="s">
        <v>354</v>
      </c>
      <c r="E20" s="13" t="s">
        <v>406</v>
      </c>
      <c r="F20" s="13" t="s">
        <v>407</v>
      </c>
      <c r="G20" s="13" t="s">
        <v>420</v>
      </c>
    </row>
    <row r="21" spans="1:7" ht="19.5" customHeight="1">
      <c r="A21" s="79"/>
      <c r="B21" s="17" t="s">
        <v>59</v>
      </c>
      <c r="C21" s="76">
        <v>1</v>
      </c>
      <c r="D21" s="76">
        <v>2</v>
      </c>
      <c r="E21" s="76">
        <v>1</v>
      </c>
      <c r="F21" s="76">
        <v>1</v>
      </c>
      <c r="G21" s="77" t="s">
        <v>305</v>
      </c>
    </row>
    <row r="22" spans="1:7" ht="19.5" customHeight="1">
      <c r="A22" s="75"/>
      <c r="B22" s="18" t="s">
        <v>60</v>
      </c>
      <c r="C22" s="48">
        <v>1</v>
      </c>
      <c r="D22" s="48">
        <v>1</v>
      </c>
      <c r="E22" s="48">
        <v>1</v>
      </c>
      <c r="F22" s="48">
        <v>2</v>
      </c>
      <c r="G22" s="48">
        <v>1</v>
      </c>
    </row>
    <row r="23" spans="1:7" ht="19.5" customHeight="1">
      <c r="A23" s="75"/>
      <c r="B23" s="18" t="s">
        <v>61</v>
      </c>
      <c r="C23" s="48">
        <v>7</v>
      </c>
      <c r="D23" s="48">
        <v>2</v>
      </c>
      <c r="E23" s="48">
        <v>3</v>
      </c>
      <c r="F23" s="48">
        <v>9</v>
      </c>
      <c r="G23" s="48">
        <v>4</v>
      </c>
    </row>
    <row r="24" spans="1:7" ht="19.5" customHeight="1">
      <c r="A24" s="75"/>
      <c r="B24" s="18" t="s">
        <v>62</v>
      </c>
      <c r="C24" s="78" t="s">
        <v>305</v>
      </c>
      <c r="D24" s="78" t="s">
        <v>305</v>
      </c>
      <c r="E24" s="78" t="s">
        <v>305</v>
      </c>
      <c r="F24" s="78" t="s">
        <v>305</v>
      </c>
      <c r="G24" s="78" t="s">
        <v>207</v>
      </c>
    </row>
    <row r="25" spans="1:7" ht="19.5" customHeight="1">
      <c r="A25" s="75"/>
      <c r="B25" s="18" t="s">
        <v>63</v>
      </c>
      <c r="C25" s="48">
        <v>1</v>
      </c>
      <c r="D25" s="48">
        <v>5</v>
      </c>
      <c r="E25" s="46" t="s">
        <v>305</v>
      </c>
      <c r="F25" s="78" t="s">
        <v>305</v>
      </c>
      <c r="G25" s="78">
        <v>1</v>
      </c>
    </row>
    <row r="26" spans="1:7" ht="19.5" customHeight="1">
      <c r="A26" s="75"/>
      <c r="B26" s="18" t="s">
        <v>64</v>
      </c>
      <c r="C26" s="48">
        <v>5</v>
      </c>
      <c r="D26" s="48">
        <v>3</v>
      </c>
      <c r="E26" s="48">
        <v>3</v>
      </c>
      <c r="F26" s="48">
        <v>3</v>
      </c>
      <c r="G26" s="48">
        <v>2</v>
      </c>
    </row>
    <row r="27" spans="1:7" ht="19.5" customHeight="1">
      <c r="A27" s="75"/>
      <c r="B27" s="18" t="s">
        <v>65</v>
      </c>
      <c r="C27" s="46" t="s">
        <v>305</v>
      </c>
      <c r="D27" s="78" t="s">
        <v>305</v>
      </c>
      <c r="E27" s="78">
        <v>2</v>
      </c>
      <c r="F27" s="78" t="s">
        <v>305</v>
      </c>
      <c r="G27" s="78" t="s">
        <v>207</v>
      </c>
    </row>
    <row r="28" spans="1:7" ht="19.5" customHeight="1">
      <c r="A28" s="75"/>
      <c r="B28" s="45" t="s">
        <v>66</v>
      </c>
      <c r="C28" s="48">
        <v>11</v>
      </c>
      <c r="D28" s="48">
        <v>2</v>
      </c>
      <c r="E28" s="48">
        <v>3</v>
      </c>
      <c r="F28" s="48">
        <v>5</v>
      </c>
      <c r="G28" s="48">
        <v>3</v>
      </c>
    </row>
    <row r="29" spans="1:7" ht="19.5" customHeight="1">
      <c r="A29" s="75"/>
      <c r="B29" s="18" t="s">
        <v>57</v>
      </c>
      <c r="C29" s="10">
        <v>2</v>
      </c>
      <c r="D29" s="10">
        <v>1</v>
      </c>
      <c r="E29" s="55" t="s">
        <v>305</v>
      </c>
      <c r="F29" s="78">
        <v>3</v>
      </c>
      <c r="G29" s="78" t="s">
        <v>418</v>
      </c>
    </row>
    <row r="30" spans="1:7" ht="20.25" customHeight="1">
      <c r="A30" s="143" t="s">
        <v>67</v>
      </c>
      <c r="B30" s="144"/>
      <c r="C30" s="12">
        <f>SUM(C32:C40)</f>
        <v>18</v>
      </c>
      <c r="D30" s="12">
        <f>SUM(D32:D40)</f>
        <v>18</v>
      </c>
      <c r="E30" s="12">
        <f>SUM(E32:E40)</f>
        <v>18</v>
      </c>
      <c r="F30" s="12">
        <f>SUM(F32:F40)</f>
        <v>25</v>
      </c>
      <c r="G30" s="12">
        <f>SUM(G32:G40)</f>
        <v>25</v>
      </c>
    </row>
    <row r="31" spans="1:7" ht="20.25" customHeight="1">
      <c r="A31" s="145"/>
      <c r="B31" s="146"/>
      <c r="C31" s="13" t="s">
        <v>408</v>
      </c>
      <c r="D31" s="13" t="s">
        <v>409</v>
      </c>
      <c r="E31" s="13" t="s">
        <v>410</v>
      </c>
      <c r="F31" s="13" t="s">
        <v>416</v>
      </c>
      <c r="G31" s="13" t="s">
        <v>425</v>
      </c>
    </row>
    <row r="32" spans="1:7" ht="19.5" customHeight="1">
      <c r="A32" s="182" t="s">
        <v>68</v>
      </c>
      <c r="B32" s="65" t="s">
        <v>69</v>
      </c>
      <c r="C32" s="27">
        <v>8</v>
      </c>
      <c r="D32" s="27">
        <v>9</v>
      </c>
      <c r="E32" s="27">
        <v>2</v>
      </c>
      <c r="F32" s="27">
        <v>4</v>
      </c>
      <c r="G32" s="27">
        <v>5</v>
      </c>
    </row>
    <row r="33" spans="1:7" ht="19.5" customHeight="1">
      <c r="A33" s="183"/>
      <c r="B33" s="25" t="s">
        <v>70</v>
      </c>
      <c r="C33" s="78" t="s">
        <v>305</v>
      </c>
      <c r="D33" s="78" t="s">
        <v>305</v>
      </c>
      <c r="E33" s="78" t="s">
        <v>305</v>
      </c>
      <c r="F33" s="78" t="s">
        <v>305</v>
      </c>
      <c r="G33" s="78" t="s">
        <v>207</v>
      </c>
    </row>
    <row r="34" spans="1:7" ht="19.5" customHeight="1">
      <c r="A34" s="184"/>
      <c r="B34" s="25" t="s">
        <v>57</v>
      </c>
      <c r="C34" s="28">
        <v>5</v>
      </c>
      <c r="D34" s="28">
        <v>7</v>
      </c>
      <c r="E34" s="28">
        <v>14</v>
      </c>
      <c r="F34" s="28">
        <v>14</v>
      </c>
      <c r="G34" s="28">
        <v>14</v>
      </c>
    </row>
    <row r="35" spans="1:7" ht="19.5" customHeight="1">
      <c r="A35" s="170" t="s">
        <v>71</v>
      </c>
      <c r="B35" s="130"/>
      <c r="C35" s="46">
        <v>1</v>
      </c>
      <c r="D35" s="46" t="s">
        <v>305</v>
      </c>
      <c r="E35" s="78">
        <v>1</v>
      </c>
      <c r="F35" s="78">
        <v>2</v>
      </c>
      <c r="G35" s="78">
        <v>3</v>
      </c>
    </row>
    <row r="36" spans="1:7" ht="19.5" customHeight="1">
      <c r="A36" s="166" t="s">
        <v>72</v>
      </c>
      <c r="B36" s="167"/>
      <c r="C36" s="46" t="s">
        <v>305</v>
      </c>
      <c r="D36" s="78" t="s">
        <v>305</v>
      </c>
      <c r="E36" s="78">
        <v>1</v>
      </c>
      <c r="F36" s="78" t="s">
        <v>305</v>
      </c>
      <c r="G36" s="78" t="s">
        <v>207</v>
      </c>
    </row>
    <row r="37" spans="1:7" ht="19.5" customHeight="1">
      <c r="A37" s="166" t="s">
        <v>76</v>
      </c>
      <c r="B37" s="167"/>
      <c r="C37" s="78" t="s">
        <v>305</v>
      </c>
      <c r="D37" s="78" t="s">
        <v>305</v>
      </c>
      <c r="E37" s="78" t="s">
        <v>305</v>
      </c>
      <c r="F37" s="78" t="s">
        <v>305</v>
      </c>
      <c r="G37" s="78" t="s">
        <v>207</v>
      </c>
    </row>
    <row r="38" spans="1:7" ht="19.5" customHeight="1">
      <c r="A38" s="166" t="s">
        <v>77</v>
      </c>
      <c r="B38" s="167"/>
      <c r="C38" s="78">
        <v>1</v>
      </c>
      <c r="D38" s="78" t="s">
        <v>305</v>
      </c>
      <c r="E38" s="78" t="s">
        <v>305</v>
      </c>
      <c r="F38" s="78" t="s">
        <v>305</v>
      </c>
      <c r="G38" s="78" t="s">
        <v>207</v>
      </c>
    </row>
    <row r="39" spans="1:7" ht="19.5" customHeight="1">
      <c r="A39" s="166" t="s">
        <v>201</v>
      </c>
      <c r="B39" s="167"/>
      <c r="C39" s="78" t="s">
        <v>305</v>
      </c>
      <c r="D39" s="78" t="s">
        <v>305</v>
      </c>
      <c r="E39" s="78" t="s">
        <v>305</v>
      </c>
      <c r="F39" s="78" t="s">
        <v>305</v>
      </c>
      <c r="G39" s="78" t="s">
        <v>207</v>
      </c>
    </row>
    <row r="40" spans="1:7" ht="19.5" customHeight="1">
      <c r="A40" s="168" t="s">
        <v>57</v>
      </c>
      <c r="B40" s="139"/>
      <c r="C40" s="55">
        <v>3</v>
      </c>
      <c r="D40" s="55">
        <v>2</v>
      </c>
      <c r="E40" s="55" t="s">
        <v>305</v>
      </c>
      <c r="F40" s="108">
        <v>5</v>
      </c>
      <c r="G40" s="108">
        <v>3</v>
      </c>
    </row>
  </sheetData>
  <sheetProtection/>
  <mergeCells count="13">
    <mergeCell ref="A40:B40"/>
    <mergeCell ref="A38:B38"/>
    <mergeCell ref="A39:B39"/>
    <mergeCell ref="A30:B31"/>
    <mergeCell ref="A32:A34"/>
    <mergeCell ref="A37:B37"/>
    <mergeCell ref="A35:B35"/>
    <mergeCell ref="A36:B36"/>
    <mergeCell ref="A1:G1"/>
    <mergeCell ref="A7:B8"/>
    <mergeCell ref="A19:B20"/>
    <mergeCell ref="A4:B4"/>
    <mergeCell ref="A5:B6"/>
  </mergeCells>
  <printOptions horizontalCentered="1"/>
  <pageMargins left="0.8661417322834646" right="0.7874015748031497" top="0.984251968503937" bottom="0.787401574803149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6">
      <selection activeCell="A28" sqref="A28:G29"/>
    </sheetView>
  </sheetViews>
  <sheetFormatPr defaultColWidth="9.00390625" defaultRowHeight="13.5"/>
  <cols>
    <col min="1" max="1" width="6.25390625" style="1" customWidth="1"/>
    <col min="2" max="2" width="17.50390625" style="1" customWidth="1"/>
    <col min="3" max="7" width="10.625" style="1" customWidth="1"/>
    <col min="8" max="8" width="6.25390625" style="1" customWidth="1"/>
    <col min="9" max="9" width="17.50390625" style="1" customWidth="1"/>
    <col min="10" max="14" width="10.625" style="1" customWidth="1"/>
    <col min="15" max="16384" width="9.00390625" style="1" customWidth="1"/>
  </cols>
  <sheetData>
    <row r="1" spans="1:14" ht="17.25">
      <c r="A1" s="162" t="s">
        <v>184</v>
      </c>
      <c r="B1" s="162"/>
      <c r="C1" s="162"/>
      <c r="D1" s="162"/>
      <c r="E1" s="162"/>
      <c r="F1" s="162"/>
      <c r="G1" s="162"/>
      <c r="H1" s="189" t="s">
        <v>101</v>
      </c>
      <c r="I1" s="189"/>
      <c r="J1" s="189"/>
      <c r="K1" s="189"/>
      <c r="L1" s="189"/>
      <c r="M1" s="189"/>
      <c r="N1" s="189"/>
    </row>
    <row r="2" ht="7.5" customHeight="1"/>
    <row r="3" spans="5:14" ht="15">
      <c r="E3" s="4"/>
      <c r="F3" s="4"/>
      <c r="G3" s="4" t="s">
        <v>97</v>
      </c>
      <c r="L3" s="4"/>
      <c r="M3" s="4"/>
      <c r="N3" s="4" t="s">
        <v>102</v>
      </c>
    </row>
    <row r="4" ht="3.75" customHeight="1" thickBot="1"/>
    <row r="5" spans="1:14" ht="22.5" customHeight="1" thickTop="1">
      <c r="A5" s="133" t="s">
        <v>182</v>
      </c>
      <c r="B5" s="134"/>
      <c r="C5" s="125" t="s">
        <v>103</v>
      </c>
      <c r="D5" s="161"/>
      <c r="E5" s="161"/>
      <c r="F5" s="161"/>
      <c r="G5" s="161"/>
      <c r="H5" s="133" t="s">
        <v>182</v>
      </c>
      <c r="I5" s="134"/>
      <c r="J5" s="125" t="s">
        <v>106</v>
      </c>
      <c r="K5" s="161"/>
      <c r="L5" s="161"/>
      <c r="M5" s="161"/>
      <c r="N5" s="161"/>
    </row>
    <row r="6" spans="1:14" ht="30" customHeight="1">
      <c r="A6" s="190"/>
      <c r="B6" s="191"/>
      <c r="C6" s="53" t="s">
        <v>356</v>
      </c>
      <c r="D6" s="53">
        <v>24</v>
      </c>
      <c r="E6" s="53">
        <v>25</v>
      </c>
      <c r="F6" s="53">
        <v>26</v>
      </c>
      <c r="G6" s="53">
        <v>27</v>
      </c>
      <c r="H6" s="190"/>
      <c r="I6" s="191"/>
      <c r="J6" s="53" t="s">
        <v>356</v>
      </c>
      <c r="K6" s="53">
        <v>24</v>
      </c>
      <c r="L6" s="53">
        <v>25</v>
      </c>
      <c r="M6" s="53">
        <v>26</v>
      </c>
      <c r="N6" s="53">
        <v>27</v>
      </c>
    </row>
    <row r="7" spans="1:14" ht="30" customHeight="1">
      <c r="A7" s="159" t="s">
        <v>96</v>
      </c>
      <c r="B7" s="160"/>
      <c r="C7" s="54">
        <f>SUM(C12:C26)</f>
        <v>115</v>
      </c>
      <c r="D7" s="54">
        <f>SUM(D12:D26)</f>
        <v>103</v>
      </c>
      <c r="E7" s="54">
        <f>SUM(E12:E26)</f>
        <v>118</v>
      </c>
      <c r="F7" s="54">
        <f>SUM(F12:F26)</f>
        <v>132</v>
      </c>
      <c r="G7" s="54">
        <f>SUM(G12:G26)</f>
        <v>117</v>
      </c>
      <c r="H7" s="159" t="s">
        <v>96</v>
      </c>
      <c r="I7" s="160"/>
      <c r="J7" s="50">
        <v>100</v>
      </c>
      <c r="K7" s="50">
        <v>100</v>
      </c>
      <c r="L7" s="50">
        <v>100</v>
      </c>
      <c r="M7" s="50">
        <v>100</v>
      </c>
      <c r="N7" s="50">
        <v>100</v>
      </c>
    </row>
    <row r="8" spans="1:14" ht="26.25" customHeight="1">
      <c r="A8" s="186" t="s">
        <v>82</v>
      </c>
      <c r="B8" s="17" t="s">
        <v>78</v>
      </c>
      <c r="C8" s="27">
        <f>SUM(C12,C16:C18,C22:C24,C26)</f>
        <v>50</v>
      </c>
      <c r="D8" s="27">
        <f>SUM(D12,D16:D18,D22:D24,D26)</f>
        <v>45</v>
      </c>
      <c r="E8" s="27">
        <f>SUM(E12,E16:E18,E22:E24,E26)</f>
        <v>55</v>
      </c>
      <c r="F8" s="27">
        <f>SUM(F12,F16:F18,F22:F24,F26)</f>
        <v>46</v>
      </c>
      <c r="G8" s="27">
        <f>SUM(G12,G16:G18,G22:G24,G26)</f>
        <v>43</v>
      </c>
      <c r="H8" s="186" t="s">
        <v>82</v>
      </c>
      <c r="I8" s="17" t="s">
        <v>78</v>
      </c>
      <c r="J8" s="51">
        <f>C8/C7*100</f>
        <v>43.47826086956522</v>
      </c>
      <c r="K8" s="51">
        <f>D8/D7*100</f>
        <v>43.689320388349515</v>
      </c>
      <c r="L8" s="51">
        <f>E8/E7*100</f>
        <v>46.61016949152542</v>
      </c>
      <c r="M8" s="51">
        <f>F8/F7*100</f>
        <v>34.84848484848485</v>
      </c>
      <c r="N8" s="51">
        <f>G8/G7*100</f>
        <v>36.75213675213676</v>
      </c>
    </row>
    <row r="9" spans="1:14" ht="26.25" customHeight="1">
      <c r="A9" s="187"/>
      <c r="B9" s="18" t="s">
        <v>79</v>
      </c>
      <c r="C9" s="28">
        <f>SUM(C13,C16,C19:C20,C22:C23,C25:C26)</f>
        <v>92</v>
      </c>
      <c r="D9" s="28">
        <f>SUM(D13,D16,D19:D20,D22:D23,D25:D26)</f>
        <v>88</v>
      </c>
      <c r="E9" s="28">
        <f>SUM(E13,E16,E19:E20,E22:E23,E25:E26)</f>
        <v>87</v>
      </c>
      <c r="F9" s="28">
        <f>SUM(F13,F16,F19:F20,F22:F23,F25:F26)</f>
        <v>107</v>
      </c>
      <c r="G9" s="28">
        <f>SUM(G13,G16,G19:G20,G22:G23,G25:G26)</f>
        <v>96</v>
      </c>
      <c r="H9" s="187"/>
      <c r="I9" s="18" t="s">
        <v>79</v>
      </c>
      <c r="J9" s="52">
        <f>C9/C7*100</f>
        <v>80</v>
      </c>
      <c r="K9" s="52">
        <f>D9/D7*100</f>
        <v>85.43689320388349</v>
      </c>
      <c r="L9" s="52">
        <f>E9/E7*100</f>
        <v>73.72881355932203</v>
      </c>
      <c r="M9" s="52">
        <f>F9/F7*100</f>
        <v>81.06060606060606</v>
      </c>
      <c r="N9" s="52">
        <f>G9/G7*100</f>
        <v>82.05128205128204</v>
      </c>
    </row>
    <row r="10" spans="1:14" ht="26.25" customHeight="1">
      <c r="A10" s="187"/>
      <c r="B10" s="18" t="s">
        <v>80</v>
      </c>
      <c r="C10" s="28">
        <f>SUM(C14,C17,C19,C21:C22,C24:C26)</f>
        <v>51</v>
      </c>
      <c r="D10" s="28">
        <f>SUM(D14,D17,D19,D21:D22,D24:D26)</f>
        <v>51</v>
      </c>
      <c r="E10" s="28">
        <f>SUM(E14,E17,E19,E21:E22,E24:E26)</f>
        <v>58</v>
      </c>
      <c r="F10" s="28">
        <f>SUM(F14,F17,F19,F21:F22,F24:F26)</f>
        <v>57</v>
      </c>
      <c r="G10" s="28">
        <f>SUM(G14,G17,G19,G21:G22,G24:G26)</f>
        <v>54</v>
      </c>
      <c r="H10" s="187"/>
      <c r="I10" s="18" t="s">
        <v>80</v>
      </c>
      <c r="J10" s="52">
        <f>C10/C7*100</f>
        <v>44.34782608695652</v>
      </c>
      <c r="K10" s="52">
        <f>D10/D7*100</f>
        <v>49.51456310679612</v>
      </c>
      <c r="L10" s="52">
        <f>E10/E7*100</f>
        <v>49.152542372881356</v>
      </c>
      <c r="M10" s="52">
        <f>F10/F7*100</f>
        <v>43.18181818181818</v>
      </c>
      <c r="N10" s="52">
        <f>G10/G7*100</f>
        <v>46.15384615384615</v>
      </c>
    </row>
    <row r="11" spans="1:14" ht="26.25" customHeight="1">
      <c r="A11" s="188"/>
      <c r="B11" s="20" t="s">
        <v>81</v>
      </c>
      <c r="C11" s="47">
        <f>SUM(C15,C18,C20:C21,C23:C26)</f>
        <v>2</v>
      </c>
      <c r="D11" s="47">
        <f>SUM(D15,D18,D20:D21,D23:D26)</f>
        <v>2</v>
      </c>
      <c r="E11" s="47">
        <f>SUM(E15,E18,E20:E21,E23:E26)</f>
        <v>2</v>
      </c>
      <c r="F11" s="47">
        <f>SUM(F15,F18,F20:F21,F23:F26)</f>
        <v>4</v>
      </c>
      <c r="G11" s="47">
        <f>SUM(G15,G18,G20:G21,G23:G26)</f>
        <v>1</v>
      </c>
      <c r="H11" s="188"/>
      <c r="I11" s="20" t="s">
        <v>81</v>
      </c>
      <c r="J11" s="52">
        <f>C11/C7*100</f>
        <v>1.7391304347826086</v>
      </c>
      <c r="K11" s="52">
        <f>D11/D7*100</f>
        <v>1.9417475728155338</v>
      </c>
      <c r="L11" s="52">
        <f>E11/E7*100</f>
        <v>1.694915254237288</v>
      </c>
      <c r="M11" s="52">
        <f>F11/F7*100</f>
        <v>3.0303030303030303</v>
      </c>
      <c r="N11" s="52">
        <f>G11/G7*100</f>
        <v>0.8547008547008548</v>
      </c>
    </row>
    <row r="12" spans="1:14" ht="26.25" customHeight="1">
      <c r="A12" s="186" t="s">
        <v>183</v>
      </c>
      <c r="B12" s="17" t="s">
        <v>83</v>
      </c>
      <c r="C12" s="27">
        <v>7</v>
      </c>
      <c r="D12" s="27">
        <v>4</v>
      </c>
      <c r="E12" s="27">
        <v>8</v>
      </c>
      <c r="F12" s="27">
        <v>5</v>
      </c>
      <c r="G12" s="27">
        <v>5</v>
      </c>
      <c r="H12" s="186" t="s">
        <v>183</v>
      </c>
      <c r="I12" s="17" t="s">
        <v>83</v>
      </c>
      <c r="J12" s="51">
        <f>C12/$C$7*100</f>
        <v>6.086956521739131</v>
      </c>
      <c r="K12" s="51">
        <f>D12/$D$7*100</f>
        <v>3.8834951456310676</v>
      </c>
      <c r="L12" s="51">
        <f>E12/$E$7*100</f>
        <v>6.779661016949152</v>
      </c>
      <c r="M12" s="51">
        <f>F12/$F$7*100</f>
        <v>3.787878787878788</v>
      </c>
      <c r="N12" s="51">
        <f>G12/$G$7*100</f>
        <v>4.273504273504273</v>
      </c>
    </row>
    <row r="13" spans="1:14" ht="26.25" customHeight="1">
      <c r="A13" s="187"/>
      <c r="B13" s="18" t="s">
        <v>84</v>
      </c>
      <c r="C13" s="28">
        <v>47</v>
      </c>
      <c r="D13" s="28">
        <v>38</v>
      </c>
      <c r="E13" s="28">
        <v>41</v>
      </c>
      <c r="F13" s="28">
        <v>63</v>
      </c>
      <c r="G13" s="28">
        <v>54</v>
      </c>
      <c r="H13" s="187"/>
      <c r="I13" s="18" t="s">
        <v>84</v>
      </c>
      <c r="J13" s="52">
        <f aca="true" t="shared" si="0" ref="J13:J24">C13/$C$7*100</f>
        <v>40.869565217391305</v>
      </c>
      <c r="K13" s="52">
        <f aca="true" t="shared" si="1" ref="K13:K26">D13/$D$7*100</f>
        <v>36.89320388349515</v>
      </c>
      <c r="L13" s="52">
        <f aca="true" t="shared" si="2" ref="L13:L26">E13/$E$7*100</f>
        <v>34.74576271186441</v>
      </c>
      <c r="M13" s="52">
        <f aca="true" t="shared" si="3" ref="M13:M26">F13/$F$7*100</f>
        <v>47.72727272727273</v>
      </c>
      <c r="N13" s="52">
        <f aca="true" t="shared" si="4" ref="N13:N26">G13/$G$7*100</f>
        <v>46.15384615384615</v>
      </c>
    </row>
    <row r="14" spans="1:14" ht="26.25" customHeight="1">
      <c r="A14" s="187"/>
      <c r="B14" s="18" t="s">
        <v>85</v>
      </c>
      <c r="C14" s="28">
        <v>4</v>
      </c>
      <c r="D14" s="28">
        <v>5</v>
      </c>
      <c r="E14" s="28">
        <v>3</v>
      </c>
      <c r="F14" s="28">
        <v>5</v>
      </c>
      <c r="G14" s="28">
        <v>7</v>
      </c>
      <c r="H14" s="187"/>
      <c r="I14" s="18" t="s">
        <v>85</v>
      </c>
      <c r="J14" s="52">
        <f t="shared" si="0"/>
        <v>3.4782608695652173</v>
      </c>
      <c r="K14" s="52">
        <f t="shared" si="1"/>
        <v>4.854368932038835</v>
      </c>
      <c r="L14" s="52">
        <f t="shared" si="2"/>
        <v>2.5423728813559325</v>
      </c>
      <c r="M14" s="52">
        <f t="shared" si="3"/>
        <v>3.787878787878788</v>
      </c>
      <c r="N14" s="52">
        <f t="shared" si="4"/>
        <v>5.982905982905983</v>
      </c>
    </row>
    <row r="15" spans="1:14" ht="26.25" customHeight="1">
      <c r="A15" s="187"/>
      <c r="B15" s="18" t="s">
        <v>86</v>
      </c>
      <c r="C15" s="46" t="s">
        <v>25</v>
      </c>
      <c r="D15" s="46" t="s">
        <v>25</v>
      </c>
      <c r="E15" s="46" t="s">
        <v>25</v>
      </c>
      <c r="F15" s="46" t="s">
        <v>25</v>
      </c>
      <c r="G15" s="46" t="s">
        <v>100</v>
      </c>
      <c r="H15" s="187"/>
      <c r="I15" s="18" t="s">
        <v>86</v>
      </c>
      <c r="J15" s="46" t="s">
        <v>25</v>
      </c>
      <c r="K15" s="46" t="s">
        <v>25</v>
      </c>
      <c r="L15" s="46" t="s">
        <v>25</v>
      </c>
      <c r="M15" s="46" t="s">
        <v>25</v>
      </c>
      <c r="N15" s="56" t="s">
        <v>104</v>
      </c>
    </row>
    <row r="16" spans="1:14" ht="26.25" customHeight="1">
      <c r="A16" s="187"/>
      <c r="B16" s="18" t="s">
        <v>87</v>
      </c>
      <c r="C16" s="28">
        <v>9</v>
      </c>
      <c r="D16" s="28">
        <v>10</v>
      </c>
      <c r="E16" s="28">
        <v>11</v>
      </c>
      <c r="F16" s="28">
        <v>7</v>
      </c>
      <c r="G16" s="28">
        <v>4</v>
      </c>
      <c r="H16" s="187"/>
      <c r="I16" s="18" t="s">
        <v>87</v>
      </c>
      <c r="J16" s="52">
        <f t="shared" si="0"/>
        <v>7.82608695652174</v>
      </c>
      <c r="K16" s="52">
        <f t="shared" si="1"/>
        <v>9.70873786407767</v>
      </c>
      <c r="L16" s="52">
        <f t="shared" si="2"/>
        <v>9.322033898305085</v>
      </c>
      <c r="M16" s="52">
        <f t="shared" si="3"/>
        <v>5.303030303030303</v>
      </c>
      <c r="N16" s="52">
        <f t="shared" si="4"/>
        <v>3.418803418803419</v>
      </c>
    </row>
    <row r="17" spans="1:14" ht="26.25" customHeight="1">
      <c r="A17" s="187"/>
      <c r="B17" s="18" t="s">
        <v>88</v>
      </c>
      <c r="C17" s="28">
        <v>11</v>
      </c>
      <c r="D17" s="28">
        <v>5</v>
      </c>
      <c r="E17" s="28">
        <v>19</v>
      </c>
      <c r="F17" s="28">
        <v>14</v>
      </c>
      <c r="G17" s="28">
        <v>9</v>
      </c>
      <c r="H17" s="187"/>
      <c r="I17" s="18" t="s">
        <v>88</v>
      </c>
      <c r="J17" s="52">
        <f t="shared" si="0"/>
        <v>9.565217391304348</v>
      </c>
      <c r="K17" s="52">
        <f t="shared" si="1"/>
        <v>4.854368932038835</v>
      </c>
      <c r="L17" s="52">
        <f t="shared" si="2"/>
        <v>16.101694915254235</v>
      </c>
      <c r="M17" s="52">
        <f t="shared" si="3"/>
        <v>10.606060606060606</v>
      </c>
      <c r="N17" s="52">
        <f t="shared" si="4"/>
        <v>7.6923076923076925</v>
      </c>
    </row>
    <row r="18" spans="1:14" ht="26.25" customHeight="1">
      <c r="A18" s="187"/>
      <c r="B18" s="18" t="s">
        <v>89</v>
      </c>
      <c r="C18" s="46" t="s">
        <v>25</v>
      </c>
      <c r="D18" s="46" t="s">
        <v>25</v>
      </c>
      <c r="E18" s="46" t="s">
        <v>25</v>
      </c>
      <c r="F18" s="46" t="s">
        <v>25</v>
      </c>
      <c r="G18" s="46" t="s">
        <v>100</v>
      </c>
      <c r="H18" s="187"/>
      <c r="I18" s="18" t="s">
        <v>89</v>
      </c>
      <c r="J18" s="46" t="s">
        <v>25</v>
      </c>
      <c r="K18" s="46" t="s">
        <v>25</v>
      </c>
      <c r="L18" s="46" t="s">
        <v>25</v>
      </c>
      <c r="M18" s="46" t="s">
        <v>25</v>
      </c>
      <c r="N18" s="56" t="s">
        <v>104</v>
      </c>
    </row>
    <row r="19" spans="1:14" ht="26.25" customHeight="1">
      <c r="A19" s="187"/>
      <c r="B19" s="18" t="s">
        <v>90</v>
      </c>
      <c r="C19" s="28">
        <v>14</v>
      </c>
      <c r="D19" s="28">
        <v>15</v>
      </c>
      <c r="E19" s="28">
        <v>18</v>
      </c>
      <c r="F19" s="28">
        <v>17</v>
      </c>
      <c r="G19" s="28">
        <v>13</v>
      </c>
      <c r="H19" s="187"/>
      <c r="I19" s="18" t="s">
        <v>90</v>
      </c>
      <c r="J19" s="52">
        <f t="shared" si="0"/>
        <v>12.173913043478262</v>
      </c>
      <c r="K19" s="52">
        <f t="shared" si="1"/>
        <v>14.563106796116504</v>
      </c>
      <c r="L19" s="52">
        <f t="shared" si="2"/>
        <v>15.254237288135593</v>
      </c>
      <c r="M19" s="52">
        <f t="shared" si="3"/>
        <v>12.878787878787879</v>
      </c>
      <c r="N19" s="52">
        <f t="shared" si="4"/>
        <v>11.11111111111111</v>
      </c>
    </row>
    <row r="20" spans="1:14" ht="26.25" customHeight="1">
      <c r="A20" s="187"/>
      <c r="B20" s="18" t="s">
        <v>91</v>
      </c>
      <c r="C20" s="46" t="s">
        <v>25</v>
      </c>
      <c r="D20" s="46" t="s">
        <v>25</v>
      </c>
      <c r="E20" s="46" t="s">
        <v>25</v>
      </c>
      <c r="F20" s="46" t="s">
        <v>25</v>
      </c>
      <c r="G20" s="46" t="s">
        <v>100</v>
      </c>
      <c r="H20" s="187"/>
      <c r="I20" s="18" t="s">
        <v>91</v>
      </c>
      <c r="J20" s="46" t="s">
        <v>25</v>
      </c>
      <c r="K20" s="46" t="s">
        <v>25</v>
      </c>
      <c r="L20" s="46" t="s">
        <v>25</v>
      </c>
      <c r="M20" s="46" t="s">
        <v>25</v>
      </c>
      <c r="N20" s="56" t="s">
        <v>104</v>
      </c>
    </row>
    <row r="21" spans="1:14" ht="26.25" customHeight="1">
      <c r="A21" s="187"/>
      <c r="B21" s="18" t="s">
        <v>98</v>
      </c>
      <c r="C21" s="46" t="s">
        <v>25</v>
      </c>
      <c r="D21" s="46" t="s">
        <v>25</v>
      </c>
      <c r="E21" s="46">
        <v>1</v>
      </c>
      <c r="F21" s="46">
        <v>1</v>
      </c>
      <c r="G21" s="46" t="s">
        <v>25</v>
      </c>
      <c r="H21" s="187"/>
      <c r="I21" s="18" t="s">
        <v>98</v>
      </c>
      <c r="J21" s="46" t="s">
        <v>25</v>
      </c>
      <c r="K21" s="46" t="s">
        <v>25</v>
      </c>
      <c r="L21" s="56">
        <f t="shared" si="2"/>
        <v>0.847457627118644</v>
      </c>
      <c r="M21" s="52">
        <f t="shared" si="3"/>
        <v>0.7575757575757576</v>
      </c>
      <c r="N21" s="56" t="s">
        <v>25</v>
      </c>
    </row>
    <row r="22" spans="1:14" ht="26.25" customHeight="1">
      <c r="A22" s="187"/>
      <c r="B22" s="18" t="s">
        <v>92</v>
      </c>
      <c r="C22" s="28">
        <v>21</v>
      </c>
      <c r="D22" s="28">
        <v>24</v>
      </c>
      <c r="E22" s="28">
        <v>16</v>
      </c>
      <c r="F22" s="28">
        <v>17</v>
      </c>
      <c r="G22" s="28">
        <v>24</v>
      </c>
      <c r="H22" s="187"/>
      <c r="I22" s="18" t="s">
        <v>92</v>
      </c>
      <c r="J22" s="52">
        <f t="shared" si="0"/>
        <v>18.26086956521739</v>
      </c>
      <c r="K22" s="52">
        <f t="shared" si="1"/>
        <v>23.300970873786408</v>
      </c>
      <c r="L22" s="52">
        <f t="shared" si="2"/>
        <v>13.559322033898304</v>
      </c>
      <c r="M22" s="52">
        <f t="shared" si="3"/>
        <v>12.878787878787879</v>
      </c>
      <c r="N22" s="52">
        <f t="shared" si="4"/>
        <v>20.51282051282051</v>
      </c>
    </row>
    <row r="23" spans="1:14" ht="26.25" customHeight="1">
      <c r="A23" s="187"/>
      <c r="B23" s="18" t="s">
        <v>93</v>
      </c>
      <c r="C23" s="46">
        <v>1</v>
      </c>
      <c r="D23" s="46" t="s">
        <v>25</v>
      </c>
      <c r="E23" s="46" t="s">
        <v>25</v>
      </c>
      <c r="F23" s="46" t="s">
        <v>25</v>
      </c>
      <c r="G23" s="46" t="s">
        <v>100</v>
      </c>
      <c r="H23" s="187"/>
      <c r="I23" s="18" t="s">
        <v>93</v>
      </c>
      <c r="J23" s="52">
        <f t="shared" si="0"/>
        <v>0.8695652173913043</v>
      </c>
      <c r="K23" s="46" t="s">
        <v>25</v>
      </c>
      <c r="L23" s="46" t="s">
        <v>25</v>
      </c>
      <c r="M23" s="46" t="s">
        <v>25</v>
      </c>
      <c r="N23" s="56" t="s">
        <v>104</v>
      </c>
    </row>
    <row r="24" spans="1:14" ht="26.25" customHeight="1">
      <c r="A24" s="187"/>
      <c r="B24" s="18" t="s">
        <v>94</v>
      </c>
      <c r="C24" s="46">
        <v>1</v>
      </c>
      <c r="D24" s="46">
        <v>1</v>
      </c>
      <c r="E24" s="46" t="s">
        <v>25</v>
      </c>
      <c r="F24" s="46" t="s">
        <v>25</v>
      </c>
      <c r="G24" s="46" t="s">
        <v>100</v>
      </c>
      <c r="H24" s="187"/>
      <c r="I24" s="18" t="s">
        <v>94</v>
      </c>
      <c r="J24" s="52">
        <f t="shared" si="0"/>
        <v>0.8695652173913043</v>
      </c>
      <c r="K24" s="52">
        <f t="shared" si="1"/>
        <v>0.9708737864077669</v>
      </c>
      <c r="L24" s="46" t="s">
        <v>25</v>
      </c>
      <c r="M24" s="46" t="s">
        <v>25</v>
      </c>
      <c r="N24" s="56" t="s">
        <v>104</v>
      </c>
    </row>
    <row r="25" spans="1:14" ht="26.25" customHeight="1">
      <c r="A25" s="187"/>
      <c r="B25" s="18" t="s">
        <v>99</v>
      </c>
      <c r="C25" s="46" t="s">
        <v>25</v>
      </c>
      <c r="D25" s="46" t="s">
        <v>25</v>
      </c>
      <c r="E25" s="46" t="s">
        <v>25</v>
      </c>
      <c r="F25" s="46" t="s">
        <v>25</v>
      </c>
      <c r="G25" s="46" t="s">
        <v>100</v>
      </c>
      <c r="H25" s="187"/>
      <c r="I25" s="18" t="s">
        <v>99</v>
      </c>
      <c r="J25" s="46" t="s">
        <v>25</v>
      </c>
      <c r="K25" s="46" t="s">
        <v>25</v>
      </c>
      <c r="L25" s="46" t="s">
        <v>25</v>
      </c>
      <c r="M25" s="46" t="s">
        <v>25</v>
      </c>
      <c r="N25" s="56" t="s">
        <v>104</v>
      </c>
    </row>
    <row r="26" spans="1:14" ht="26.25" customHeight="1">
      <c r="A26" s="188"/>
      <c r="B26" s="20" t="s">
        <v>95</v>
      </c>
      <c r="C26" s="55" t="s">
        <v>25</v>
      </c>
      <c r="D26" s="55">
        <v>1</v>
      </c>
      <c r="E26" s="55">
        <v>1</v>
      </c>
      <c r="F26" s="55">
        <v>3</v>
      </c>
      <c r="G26" s="55">
        <v>1</v>
      </c>
      <c r="H26" s="188"/>
      <c r="I26" s="20" t="s">
        <v>95</v>
      </c>
      <c r="J26" s="55" t="s">
        <v>25</v>
      </c>
      <c r="K26" s="29">
        <f t="shared" si="1"/>
        <v>0.9708737864077669</v>
      </c>
      <c r="L26" s="29">
        <f t="shared" si="2"/>
        <v>0.847457627118644</v>
      </c>
      <c r="M26" s="29">
        <f t="shared" si="3"/>
        <v>2.272727272727273</v>
      </c>
      <c r="N26" s="29">
        <f t="shared" si="4"/>
        <v>0.8547008547008548</v>
      </c>
    </row>
    <row r="27" spans="4:14" ht="7.5" customHeight="1">
      <c r="D27" s="24"/>
      <c r="G27" s="24"/>
      <c r="K27" s="24"/>
      <c r="N27" s="93"/>
    </row>
    <row r="28" spans="1:12" ht="15" customHeight="1">
      <c r="A28" s="185" t="s">
        <v>210</v>
      </c>
      <c r="B28" s="185"/>
      <c r="C28" s="185"/>
      <c r="D28" s="185"/>
      <c r="E28" s="185"/>
      <c r="F28" s="185"/>
      <c r="G28" s="185"/>
      <c r="H28" s="3" t="s">
        <v>105</v>
      </c>
      <c r="I28" s="3"/>
      <c r="J28" s="3"/>
      <c r="K28" s="3"/>
      <c r="L28" s="3"/>
    </row>
    <row r="29" spans="1:7" ht="16.5" customHeight="1">
      <c r="A29" s="185"/>
      <c r="B29" s="185"/>
      <c r="C29" s="185"/>
      <c r="D29" s="185"/>
      <c r="E29" s="185"/>
      <c r="F29" s="185"/>
      <c r="G29" s="185"/>
    </row>
    <row r="30" spans="10:14" ht="15">
      <c r="J30" s="93"/>
      <c r="K30" s="93"/>
      <c r="L30" s="93"/>
      <c r="M30" s="93"/>
      <c r="N30" s="93"/>
    </row>
  </sheetData>
  <sheetProtection/>
  <mergeCells count="13">
    <mergeCell ref="J5:N5"/>
    <mergeCell ref="H1:N1"/>
    <mergeCell ref="A7:B7"/>
    <mergeCell ref="H7:I7"/>
    <mergeCell ref="H5:I6"/>
    <mergeCell ref="A5:B6"/>
    <mergeCell ref="C5:G5"/>
    <mergeCell ref="A28:G29"/>
    <mergeCell ref="A8:A11"/>
    <mergeCell ref="A12:A26"/>
    <mergeCell ref="H8:H11"/>
    <mergeCell ref="H12:H26"/>
    <mergeCell ref="A1:G1"/>
  </mergeCells>
  <printOptions horizontalCentered="1"/>
  <pageMargins left="0.984251968503937" right="0.984251968503937" top="1.1811023622047245" bottom="1.1811023622047245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5"/>
  <sheetViews>
    <sheetView zoomScalePageLayoutView="0" workbookViewId="0" topLeftCell="A19">
      <selection activeCell="J8" sqref="J8"/>
    </sheetView>
  </sheetViews>
  <sheetFormatPr defaultColWidth="9.00390625" defaultRowHeight="13.5"/>
  <cols>
    <col min="1" max="1" width="9.00390625" style="1" customWidth="1"/>
    <col min="2" max="2" width="21.50390625" style="1" customWidth="1"/>
    <col min="3" max="9" width="8.25390625" style="1" customWidth="1"/>
    <col min="10" max="10" width="22.625" style="1" customWidth="1"/>
    <col min="11" max="15" width="8.25390625" style="1" customWidth="1"/>
    <col min="16" max="16384" width="9.00390625" style="1" customWidth="1"/>
  </cols>
  <sheetData>
    <row r="1" spans="2:15" ht="17.25">
      <c r="B1" s="162" t="s">
        <v>202</v>
      </c>
      <c r="C1" s="162"/>
      <c r="D1" s="162"/>
      <c r="E1" s="162"/>
      <c r="F1" s="162"/>
      <c r="G1" s="162"/>
      <c r="H1" s="94"/>
      <c r="I1" s="94"/>
      <c r="J1" s="189" t="s">
        <v>203</v>
      </c>
      <c r="K1" s="189"/>
      <c r="L1" s="189"/>
      <c r="M1" s="189"/>
      <c r="N1" s="189"/>
      <c r="O1" s="189"/>
    </row>
    <row r="2" ht="7.5" customHeight="1"/>
    <row r="3" spans="3:15" ht="15">
      <c r="C3" s="4"/>
      <c r="G3" s="4" t="s">
        <v>97</v>
      </c>
      <c r="H3" s="4"/>
      <c r="I3" s="4"/>
      <c r="K3" s="4"/>
      <c r="O3" s="4" t="s">
        <v>102</v>
      </c>
    </row>
    <row r="4" ht="3.75" customHeight="1" thickBot="1"/>
    <row r="5" spans="2:15" ht="26.25" customHeight="1" thickTop="1">
      <c r="B5" s="169" t="s">
        <v>190</v>
      </c>
      <c r="C5" s="125" t="s">
        <v>211</v>
      </c>
      <c r="D5" s="161"/>
      <c r="E5" s="161"/>
      <c r="F5" s="161"/>
      <c r="G5" s="161"/>
      <c r="H5" s="95"/>
      <c r="I5" s="95"/>
      <c r="J5" s="133" t="s">
        <v>190</v>
      </c>
      <c r="K5" s="125" t="s">
        <v>191</v>
      </c>
      <c r="L5" s="161"/>
      <c r="M5" s="161"/>
      <c r="N5" s="161"/>
      <c r="O5" s="161"/>
    </row>
    <row r="6" spans="2:15" ht="33.75" customHeight="1">
      <c r="B6" s="192"/>
      <c r="C6" s="53" t="s">
        <v>356</v>
      </c>
      <c r="D6" s="53">
        <v>24</v>
      </c>
      <c r="E6" s="53">
        <v>25</v>
      </c>
      <c r="F6" s="53">
        <v>26</v>
      </c>
      <c r="G6" s="53">
        <v>27</v>
      </c>
      <c r="H6" s="95"/>
      <c r="I6" s="95"/>
      <c r="J6" s="190"/>
      <c r="K6" s="53" t="s">
        <v>356</v>
      </c>
      <c r="L6" s="53">
        <v>24</v>
      </c>
      <c r="M6" s="53">
        <v>25</v>
      </c>
      <c r="N6" s="53">
        <v>26</v>
      </c>
      <c r="O6" s="53">
        <v>27</v>
      </c>
    </row>
    <row r="7" spans="2:15" ht="33.75" customHeight="1">
      <c r="B7" s="110" t="s">
        <v>29</v>
      </c>
      <c r="C7" s="54">
        <f>SUM(C8:C24)</f>
        <v>115</v>
      </c>
      <c r="D7" s="54">
        <f>SUM(D8:D24)</f>
        <v>103</v>
      </c>
      <c r="E7" s="54">
        <f>SUM(E8:E24)</f>
        <v>118</v>
      </c>
      <c r="F7" s="54">
        <f>SUM(F8:F24)</f>
        <v>132</v>
      </c>
      <c r="G7" s="54">
        <f>SUM(G8:G24)</f>
        <v>117</v>
      </c>
      <c r="H7" s="96"/>
      <c r="I7" s="96"/>
      <c r="J7" s="85" t="s">
        <v>29</v>
      </c>
      <c r="K7" s="80">
        <f>SUM(K8:K24)</f>
        <v>100</v>
      </c>
      <c r="L7" s="80">
        <f>SUM(L8:L24)</f>
        <v>99.99999999999999</v>
      </c>
      <c r="M7" s="80">
        <f>SUM(M8:M24)</f>
        <v>100</v>
      </c>
      <c r="N7" s="80">
        <f>SUM(N8:N24)</f>
        <v>99.99999999999997</v>
      </c>
      <c r="O7" s="80">
        <f>SUM(O8:O24)</f>
        <v>100</v>
      </c>
    </row>
    <row r="8" spans="2:15" ht="36" customHeight="1">
      <c r="B8" s="124" t="s">
        <v>323</v>
      </c>
      <c r="C8" s="61" t="s">
        <v>25</v>
      </c>
      <c r="D8" s="61" t="s">
        <v>25</v>
      </c>
      <c r="E8" s="48">
        <v>1</v>
      </c>
      <c r="F8" s="61" t="s">
        <v>25</v>
      </c>
      <c r="G8" s="61" t="s">
        <v>25</v>
      </c>
      <c r="H8" s="62"/>
      <c r="I8" s="62"/>
      <c r="J8" s="124" t="s">
        <v>323</v>
      </c>
      <c r="K8" s="82" t="s">
        <v>25</v>
      </c>
      <c r="L8" s="82" t="s">
        <v>25</v>
      </c>
      <c r="M8" s="98">
        <f>E8/118*100</f>
        <v>0.847457627118644</v>
      </c>
      <c r="N8" s="82" t="s">
        <v>25</v>
      </c>
      <c r="O8" s="82" t="s">
        <v>25</v>
      </c>
    </row>
    <row r="9" spans="2:15" ht="36" customHeight="1">
      <c r="B9" s="111" t="s">
        <v>324</v>
      </c>
      <c r="C9" s="48">
        <v>2</v>
      </c>
      <c r="D9" s="48">
        <v>1</v>
      </c>
      <c r="E9" s="62" t="s">
        <v>25</v>
      </c>
      <c r="F9" s="48">
        <v>3</v>
      </c>
      <c r="G9" s="48">
        <v>2</v>
      </c>
      <c r="H9" s="48"/>
      <c r="I9" s="48"/>
      <c r="J9" s="111" t="s">
        <v>324</v>
      </c>
      <c r="K9" s="81">
        <f>C9/115*100</f>
        <v>1.7391304347826086</v>
      </c>
      <c r="L9" s="81">
        <f>D9/103*100</f>
        <v>0.9708737864077669</v>
      </c>
      <c r="M9" s="62" t="s">
        <v>25</v>
      </c>
      <c r="N9" s="81">
        <f>F9/132*100</f>
        <v>2.272727272727273</v>
      </c>
      <c r="O9" s="81">
        <f>G9/117*100</f>
        <v>1.7094017094017095</v>
      </c>
    </row>
    <row r="10" spans="2:15" ht="36" customHeight="1">
      <c r="B10" s="111" t="s">
        <v>325</v>
      </c>
      <c r="C10" s="48">
        <v>19</v>
      </c>
      <c r="D10" s="48">
        <v>11</v>
      </c>
      <c r="E10" s="48">
        <v>13</v>
      </c>
      <c r="F10" s="48">
        <v>16</v>
      </c>
      <c r="G10" s="48">
        <v>22</v>
      </c>
      <c r="H10" s="48"/>
      <c r="I10" s="48"/>
      <c r="J10" s="111" t="s">
        <v>325</v>
      </c>
      <c r="K10" s="81">
        <f aca="true" t="shared" si="0" ref="K10:K20">C10/115*100</f>
        <v>16.52173913043478</v>
      </c>
      <c r="L10" s="81">
        <f>D10/103*100</f>
        <v>10.679611650485436</v>
      </c>
      <c r="M10" s="81">
        <f aca="true" t="shared" si="1" ref="M10:M23">E10/118*100</f>
        <v>11.016949152542372</v>
      </c>
      <c r="N10" s="81">
        <f>F10/132*100</f>
        <v>12.121212121212121</v>
      </c>
      <c r="O10" s="81">
        <f>G10/117*100</f>
        <v>18.803418803418804</v>
      </c>
    </row>
    <row r="11" spans="2:15" ht="36" customHeight="1">
      <c r="B11" s="112" t="s">
        <v>337</v>
      </c>
      <c r="C11" s="48">
        <v>2</v>
      </c>
      <c r="D11" s="62" t="s">
        <v>25</v>
      </c>
      <c r="E11" s="48">
        <v>4</v>
      </c>
      <c r="F11" s="62" t="s">
        <v>25</v>
      </c>
      <c r="G11" s="62" t="s">
        <v>25</v>
      </c>
      <c r="H11" s="62"/>
      <c r="I11" s="62"/>
      <c r="J11" s="112" t="s">
        <v>337</v>
      </c>
      <c r="K11" s="81">
        <f t="shared" si="0"/>
        <v>1.7391304347826086</v>
      </c>
      <c r="L11" s="62" t="s">
        <v>25</v>
      </c>
      <c r="M11" s="81">
        <f t="shared" si="1"/>
        <v>3.389830508474576</v>
      </c>
      <c r="N11" s="62" t="s">
        <v>25</v>
      </c>
      <c r="O11" s="62" t="s">
        <v>25</v>
      </c>
    </row>
    <row r="12" spans="2:15" ht="36" customHeight="1">
      <c r="B12" s="111" t="s">
        <v>326</v>
      </c>
      <c r="C12" s="48">
        <v>5</v>
      </c>
      <c r="D12" s="48">
        <v>17</v>
      </c>
      <c r="E12" s="48">
        <v>7</v>
      </c>
      <c r="F12" s="48">
        <v>10</v>
      </c>
      <c r="G12" s="48">
        <v>3</v>
      </c>
      <c r="H12" s="48"/>
      <c r="I12" s="48"/>
      <c r="J12" s="111" t="s">
        <v>326</v>
      </c>
      <c r="K12" s="81">
        <f t="shared" si="0"/>
        <v>4.3478260869565215</v>
      </c>
      <c r="L12" s="81">
        <f aca="true" t="shared" si="2" ref="L12:L20">D12/103*100</f>
        <v>16.50485436893204</v>
      </c>
      <c r="M12" s="81">
        <f t="shared" si="1"/>
        <v>5.932203389830509</v>
      </c>
      <c r="N12" s="81">
        <f aca="true" t="shared" si="3" ref="N12:N23">F12/132*100</f>
        <v>7.575757575757576</v>
      </c>
      <c r="O12" s="81">
        <f aca="true" t="shared" si="4" ref="O12:O23">G12/117*100</f>
        <v>2.564102564102564</v>
      </c>
    </row>
    <row r="13" spans="2:15" ht="36" customHeight="1">
      <c r="B13" s="111" t="s">
        <v>327</v>
      </c>
      <c r="C13" s="48">
        <v>12</v>
      </c>
      <c r="D13" s="48">
        <v>21</v>
      </c>
      <c r="E13" s="48">
        <v>21</v>
      </c>
      <c r="F13" s="48">
        <v>18</v>
      </c>
      <c r="G13" s="48">
        <v>19</v>
      </c>
      <c r="H13" s="48"/>
      <c r="I13" s="48"/>
      <c r="J13" s="111" t="s">
        <v>327</v>
      </c>
      <c r="K13" s="81">
        <f t="shared" si="0"/>
        <v>10.434782608695652</v>
      </c>
      <c r="L13" s="81">
        <f t="shared" si="2"/>
        <v>20.388349514563107</v>
      </c>
      <c r="M13" s="81">
        <f t="shared" si="1"/>
        <v>17.796610169491526</v>
      </c>
      <c r="N13" s="81">
        <f t="shared" si="3"/>
        <v>13.636363636363635</v>
      </c>
      <c r="O13" s="81">
        <f t="shared" si="4"/>
        <v>16.23931623931624</v>
      </c>
    </row>
    <row r="14" spans="2:15" ht="36" customHeight="1">
      <c r="B14" s="111" t="s">
        <v>328</v>
      </c>
      <c r="C14" s="48">
        <v>7</v>
      </c>
      <c r="D14" s="48">
        <v>9</v>
      </c>
      <c r="E14" s="48">
        <v>10</v>
      </c>
      <c r="F14" s="48">
        <v>14</v>
      </c>
      <c r="G14" s="48">
        <v>12</v>
      </c>
      <c r="H14" s="48"/>
      <c r="I14" s="48"/>
      <c r="J14" s="111" t="s">
        <v>328</v>
      </c>
      <c r="K14" s="81">
        <f t="shared" si="0"/>
        <v>6.086956521739131</v>
      </c>
      <c r="L14" s="81">
        <f t="shared" si="2"/>
        <v>8.737864077669903</v>
      </c>
      <c r="M14" s="81">
        <f t="shared" si="1"/>
        <v>8.47457627118644</v>
      </c>
      <c r="N14" s="81">
        <f t="shared" si="3"/>
        <v>10.606060606060606</v>
      </c>
      <c r="O14" s="81">
        <f t="shared" si="4"/>
        <v>10.256410256410255</v>
      </c>
    </row>
    <row r="15" spans="2:15" ht="36" customHeight="1">
      <c r="B15" s="112" t="s">
        <v>329</v>
      </c>
      <c r="C15" s="48">
        <v>11</v>
      </c>
      <c r="D15" s="48">
        <v>5</v>
      </c>
      <c r="E15" s="48">
        <v>2</v>
      </c>
      <c r="F15" s="48">
        <v>5</v>
      </c>
      <c r="G15" s="48">
        <v>2</v>
      </c>
      <c r="H15" s="48"/>
      <c r="I15" s="48"/>
      <c r="J15" s="112" t="s">
        <v>329</v>
      </c>
      <c r="K15" s="81">
        <f t="shared" si="0"/>
        <v>9.565217391304348</v>
      </c>
      <c r="L15" s="81">
        <f t="shared" si="2"/>
        <v>4.854368932038835</v>
      </c>
      <c r="M15" s="81">
        <f t="shared" si="1"/>
        <v>1.694915254237288</v>
      </c>
      <c r="N15" s="81">
        <f t="shared" si="3"/>
        <v>3.787878787878788</v>
      </c>
      <c r="O15" s="81">
        <f t="shared" si="4"/>
        <v>1.7094017094017095</v>
      </c>
    </row>
    <row r="16" spans="2:15" ht="36" customHeight="1">
      <c r="B16" s="112" t="s">
        <v>339</v>
      </c>
      <c r="C16" s="48">
        <v>6</v>
      </c>
      <c r="D16" s="48">
        <v>3</v>
      </c>
      <c r="E16" s="48">
        <v>7</v>
      </c>
      <c r="F16" s="48">
        <v>3</v>
      </c>
      <c r="G16" s="48">
        <v>4</v>
      </c>
      <c r="H16" s="48"/>
      <c r="I16" s="48"/>
      <c r="J16" s="112" t="s">
        <v>339</v>
      </c>
      <c r="K16" s="81">
        <f t="shared" si="0"/>
        <v>5.217391304347826</v>
      </c>
      <c r="L16" s="81">
        <f t="shared" si="2"/>
        <v>2.912621359223301</v>
      </c>
      <c r="M16" s="81">
        <f t="shared" si="1"/>
        <v>5.932203389830509</v>
      </c>
      <c r="N16" s="81">
        <f t="shared" si="3"/>
        <v>2.272727272727273</v>
      </c>
      <c r="O16" s="81">
        <f t="shared" si="4"/>
        <v>3.418803418803419</v>
      </c>
    </row>
    <row r="17" spans="2:15" ht="36" customHeight="1">
      <c r="B17" s="112" t="s">
        <v>338</v>
      </c>
      <c r="C17" s="48">
        <v>11</v>
      </c>
      <c r="D17" s="48">
        <v>2</v>
      </c>
      <c r="E17" s="48">
        <v>9</v>
      </c>
      <c r="F17" s="48">
        <v>11</v>
      </c>
      <c r="G17" s="48">
        <v>9</v>
      </c>
      <c r="H17" s="48"/>
      <c r="I17" s="48"/>
      <c r="J17" s="112" t="s">
        <v>338</v>
      </c>
      <c r="K17" s="81">
        <f t="shared" si="0"/>
        <v>9.565217391304348</v>
      </c>
      <c r="L17" s="81">
        <f t="shared" si="2"/>
        <v>1.9417475728155338</v>
      </c>
      <c r="M17" s="81">
        <f t="shared" si="1"/>
        <v>7.627118644067797</v>
      </c>
      <c r="N17" s="81">
        <f t="shared" si="3"/>
        <v>8.333333333333332</v>
      </c>
      <c r="O17" s="81">
        <f t="shared" si="4"/>
        <v>7.6923076923076925</v>
      </c>
    </row>
    <row r="18" spans="2:15" ht="36" customHeight="1">
      <c r="B18" s="113" t="s">
        <v>336</v>
      </c>
      <c r="C18" s="48">
        <v>6</v>
      </c>
      <c r="D18" s="48">
        <v>4</v>
      </c>
      <c r="E18" s="28">
        <v>9</v>
      </c>
      <c r="F18" s="28">
        <v>7</v>
      </c>
      <c r="G18" s="28">
        <v>4</v>
      </c>
      <c r="H18" s="48"/>
      <c r="I18" s="48"/>
      <c r="J18" s="113" t="s">
        <v>336</v>
      </c>
      <c r="K18" s="81">
        <f t="shared" si="0"/>
        <v>5.217391304347826</v>
      </c>
      <c r="L18" s="81">
        <f t="shared" si="2"/>
        <v>3.8834951456310676</v>
      </c>
      <c r="M18" s="81">
        <f t="shared" si="1"/>
        <v>7.627118644067797</v>
      </c>
      <c r="N18" s="81">
        <f t="shared" si="3"/>
        <v>5.303030303030303</v>
      </c>
      <c r="O18" s="81">
        <f t="shared" si="4"/>
        <v>3.418803418803419</v>
      </c>
    </row>
    <row r="19" spans="2:15" ht="36" customHeight="1">
      <c r="B19" s="97" t="s">
        <v>330</v>
      </c>
      <c r="C19" s="48">
        <v>14</v>
      </c>
      <c r="D19" s="48">
        <v>11</v>
      </c>
      <c r="E19" s="48">
        <v>7</v>
      </c>
      <c r="F19" s="48">
        <v>12</v>
      </c>
      <c r="G19" s="48">
        <v>15</v>
      </c>
      <c r="H19" s="48"/>
      <c r="I19" s="48"/>
      <c r="J19" s="97" t="s">
        <v>330</v>
      </c>
      <c r="K19" s="81">
        <f t="shared" si="0"/>
        <v>12.173913043478262</v>
      </c>
      <c r="L19" s="81">
        <f t="shared" si="2"/>
        <v>10.679611650485436</v>
      </c>
      <c r="M19" s="81">
        <f t="shared" si="1"/>
        <v>5.932203389830509</v>
      </c>
      <c r="N19" s="81">
        <f t="shared" si="3"/>
        <v>9.090909090909092</v>
      </c>
      <c r="O19" s="81">
        <f t="shared" si="4"/>
        <v>12.82051282051282</v>
      </c>
    </row>
    <row r="20" spans="2:15" ht="36" customHeight="1">
      <c r="B20" s="111" t="s">
        <v>331</v>
      </c>
      <c r="C20" s="48">
        <v>5</v>
      </c>
      <c r="D20" s="48">
        <v>10</v>
      </c>
      <c r="E20" s="48">
        <v>5</v>
      </c>
      <c r="F20" s="48">
        <v>18</v>
      </c>
      <c r="G20" s="48">
        <v>5</v>
      </c>
      <c r="H20" s="48"/>
      <c r="I20" s="48"/>
      <c r="J20" s="111" t="s">
        <v>331</v>
      </c>
      <c r="K20" s="81">
        <f t="shared" si="0"/>
        <v>4.3478260869565215</v>
      </c>
      <c r="L20" s="81">
        <f t="shared" si="2"/>
        <v>9.70873786407767</v>
      </c>
      <c r="M20" s="81">
        <f t="shared" si="1"/>
        <v>4.23728813559322</v>
      </c>
      <c r="N20" s="81">
        <f t="shared" si="3"/>
        <v>13.636363636363635</v>
      </c>
      <c r="O20" s="81">
        <f t="shared" si="4"/>
        <v>4.273504273504273</v>
      </c>
    </row>
    <row r="21" spans="2:15" ht="36" customHeight="1">
      <c r="B21" s="97" t="s">
        <v>332</v>
      </c>
      <c r="C21" s="62" t="s">
        <v>25</v>
      </c>
      <c r="D21" s="62" t="s">
        <v>25</v>
      </c>
      <c r="E21" s="28">
        <v>1</v>
      </c>
      <c r="F21" s="28">
        <v>1</v>
      </c>
      <c r="G21" s="62" t="s">
        <v>25</v>
      </c>
      <c r="H21" s="62"/>
      <c r="I21" s="62"/>
      <c r="J21" s="97" t="s">
        <v>332</v>
      </c>
      <c r="K21" s="62" t="s">
        <v>25</v>
      </c>
      <c r="L21" s="62" t="s">
        <v>25</v>
      </c>
      <c r="M21" s="81">
        <f t="shared" si="1"/>
        <v>0.847457627118644</v>
      </c>
      <c r="N21" s="81">
        <f t="shared" si="3"/>
        <v>0.7575757575757576</v>
      </c>
      <c r="O21" s="62" t="s">
        <v>25</v>
      </c>
    </row>
    <row r="22" spans="2:15" ht="36" customHeight="1">
      <c r="B22" s="111" t="s">
        <v>333</v>
      </c>
      <c r="C22" s="48">
        <v>10</v>
      </c>
      <c r="D22" s="48">
        <v>8</v>
      </c>
      <c r="E22" s="48">
        <v>12</v>
      </c>
      <c r="F22" s="48">
        <v>11</v>
      </c>
      <c r="G22" s="48">
        <v>14</v>
      </c>
      <c r="H22" s="48"/>
      <c r="I22" s="48"/>
      <c r="J22" s="111" t="s">
        <v>333</v>
      </c>
      <c r="K22" s="81">
        <f>C22/115*100</f>
        <v>8.695652173913043</v>
      </c>
      <c r="L22" s="81">
        <f>D22/103*100</f>
        <v>7.766990291262135</v>
      </c>
      <c r="M22" s="81">
        <f t="shared" si="1"/>
        <v>10.16949152542373</v>
      </c>
      <c r="N22" s="81">
        <f t="shared" si="3"/>
        <v>8.333333333333332</v>
      </c>
      <c r="O22" s="81">
        <f t="shared" si="4"/>
        <v>11.965811965811966</v>
      </c>
    </row>
    <row r="23" spans="2:15" ht="36" customHeight="1">
      <c r="B23" s="115" t="s">
        <v>334</v>
      </c>
      <c r="C23" s="28">
        <v>5</v>
      </c>
      <c r="D23" s="28">
        <v>1</v>
      </c>
      <c r="E23" s="48">
        <v>10</v>
      </c>
      <c r="F23" s="48">
        <v>3</v>
      </c>
      <c r="G23" s="48">
        <v>6</v>
      </c>
      <c r="H23" s="28"/>
      <c r="I23" s="28"/>
      <c r="J23" s="115" t="s">
        <v>334</v>
      </c>
      <c r="K23" s="81">
        <f>C23/115*100</f>
        <v>4.3478260869565215</v>
      </c>
      <c r="L23" s="81">
        <f>D23/103*100</f>
        <v>0.9708737864077669</v>
      </c>
      <c r="M23" s="81">
        <f t="shared" si="1"/>
        <v>8.47457627118644</v>
      </c>
      <c r="N23" s="81">
        <f t="shared" si="3"/>
        <v>2.272727272727273</v>
      </c>
      <c r="O23" s="81">
        <f t="shared" si="4"/>
        <v>5.128205128205128</v>
      </c>
    </row>
    <row r="24" spans="2:15" ht="36" customHeight="1">
      <c r="B24" s="114" t="s">
        <v>335</v>
      </c>
      <c r="C24" s="64" t="s">
        <v>25</v>
      </c>
      <c r="D24" s="64" t="s">
        <v>25</v>
      </c>
      <c r="E24" s="64" t="s">
        <v>25</v>
      </c>
      <c r="F24" s="64" t="s">
        <v>25</v>
      </c>
      <c r="G24" s="64" t="s">
        <v>214</v>
      </c>
      <c r="H24" s="62"/>
      <c r="I24" s="62"/>
      <c r="J24" s="114" t="s">
        <v>335</v>
      </c>
      <c r="K24" s="64" t="s">
        <v>25</v>
      </c>
      <c r="L24" s="64" t="s">
        <v>25</v>
      </c>
      <c r="M24" s="64" t="s">
        <v>25</v>
      </c>
      <c r="N24" s="64" t="s">
        <v>25</v>
      </c>
      <c r="O24" s="64" t="s">
        <v>214</v>
      </c>
    </row>
    <row r="25" spans="7:15" ht="15">
      <c r="G25" s="24"/>
      <c r="H25" s="28"/>
      <c r="I25" s="28"/>
      <c r="O25" s="93"/>
    </row>
  </sheetData>
  <sheetProtection/>
  <mergeCells count="6">
    <mergeCell ref="B1:G1"/>
    <mergeCell ref="J1:O1"/>
    <mergeCell ref="K5:O5"/>
    <mergeCell ref="C5:G5"/>
    <mergeCell ref="J5:J6"/>
    <mergeCell ref="B5:B6"/>
  </mergeCells>
  <printOptions horizontalCentered="1"/>
  <pageMargins left="0.984251968503937" right="0.984251968503937" top="1.1811023622047245" bottom="0.984251968503937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9">
      <selection activeCell="A3" sqref="A3"/>
    </sheetView>
  </sheetViews>
  <sheetFormatPr defaultColWidth="9.00390625" defaultRowHeight="13.5"/>
  <cols>
    <col min="1" max="1" width="25.00390625" style="1" customWidth="1"/>
    <col min="2" max="6" width="11.25390625" style="1" customWidth="1"/>
    <col min="7" max="16384" width="9.00390625" style="1" customWidth="1"/>
  </cols>
  <sheetData>
    <row r="1" spans="1:6" ht="17.25">
      <c r="A1" s="162" t="s">
        <v>204</v>
      </c>
      <c r="B1" s="162"/>
      <c r="C1" s="162"/>
      <c r="D1" s="162"/>
      <c r="E1" s="162"/>
      <c r="F1" s="162"/>
    </row>
    <row r="2" ht="7.5" customHeight="1"/>
    <row r="3" spans="3:6" ht="15">
      <c r="C3" s="3"/>
      <c r="D3" s="4"/>
      <c r="F3" s="4" t="s">
        <v>97</v>
      </c>
    </row>
    <row r="4" ht="3.75" customHeight="1" thickBot="1"/>
    <row r="5" spans="1:6" ht="45" customHeight="1" thickTop="1">
      <c r="A5" s="22" t="s">
        <v>429</v>
      </c>
      <c r="B5" s="23" t="s">
        <v>356</v>
      </c>
      <c r="C5" s="23">
        <v>24</v>
      </c>
      <c r="D5" s="23">
        <v>25</v>
      </c>
      <c r="E5" s="23">
        <v>26</v>
      </c>
      <c r="F5" s="23">
        <v>27</v>
      </c>
    </row>
    <row r="6" spans="1:6" ht="33.75" customHeight="1">
      <c r="A6" s="26" t="s">
        <v>107</v>
      </c>
      <c r="B6" s="60">
        <f>SUM(B7:B19)</f>
        <v>19</v>
      </c>
      <c r="C6" s="60">
        <f>SUM(C7:C19)</f>
        <v>11</v>
      </c>
      <c r="D6" s="60">
        <f>SUM(D7:D19)</f>
        <v>13</v>
      </c>
      <c r="E6" s="60">
        <f>SUM(E7:E19)</f>
        <v>16</v>
      </c>
      <c r="F6" s="60">
        <f>SUM(F7:F19)</f>
        <v>22</v>
      </c>
    </row>
    <row r="7" spans="1:6" ht="33.75" customHeight="1">
      <c r="A7" s="14" t="s">
        <v>108</v>
      </c>
      <c r="B7" s="61">
        <v>2</v>
      </c>
      <c r="C7" s="61">
        <v>2</v>
      </c>
      <c r="D7" s="61">
        <v>2</v>
      </c>
      <c r="E7" s="61">
        <v>2</v>
      </c>
      <c r="F7" s="61">
        <v>3</v>
      </c>
    </row>
    <row r="8" spans="1:6" ht="33.75" customHeight="1">
      <c r="A8" s="25" t="s">
        <v>109</v>
      </c>
      <c r="B8" s="62">
        <v>1</v>
      </c>
      <c r="C8" s="62" t="s">
        <v>25</v>
      </c>
      <c r="D8" s="62">
        <v>1</v>
      </c>
      <c r="E8" s="62" t="s">
        <v>25</v>
      </c>
      <c r="F8" s="62">
        <v>1</v>
      </c>
    </row>
    <row r="9" spans="1:6" ht="33.75" customHeight="1">
      <c r="A9" s="25" t="s">
        <v>110</v>
      </c>
      <c r="B9" s="62" t="s">
        <v>25</v>
      </c>
      <c r="C9" s="62" t="s">
        <v>25</v>
      </c>
      <c r="D9" s="62" t="s">
        <v>25</v>
      </c>
      <c r="E9" s="62" t="s">
        <v>25</v>
      </c>
      <c r="F9" s="62" t="s">
        <v>25</v>
      </c>
    </row>
    <row r="10" spans="1:6" ht="33.75" customHeight="1">
      <c r="A10" s="25" t="s">
        <v>111</v>
      </c>
      <c r="B10" s="62">
        <v>1</v>
      </c>
      <c r="C10" s="62" t="s">
        <v>25</v>
      </c>
      <c r="D10" s="62" t="s">
        <v>25</v>
      </c>
      <c r="E10" s="62" t="s">
        <v>25</v>
      </c>
      <c r="F10" s="62" t="s">
        <v>25</v>
      </c>
    </row>
    <row r="11" spans="1:6" ht="33.75" customHeight="1">
      <c r="A11" s="25" t="s">
        <v>112</v>
      </c>
      <c r="B11" s="62">
        <v>4</v>
      </c>
      <c r="C11" s="62">
        <v>2</v>
      </c>
      <c r="D11" s="62">
        <v>2</v>
      </c>
      <c r="E11" s="62">
        <v>3</v>
      </c>
      <c r="F11" s="62">
        <v>4</v>
      </c>
    </row>
    <row r="12" spans="1:6" ht="33.75" customHeight="1">
      <c r="A12" s="25" t="s">
        <v>113</v>
      </c>
      <c r="B12" s="62">
        <v>1</v>
      </c>
      <c r="C12" s="62">
        <v>1</v>
      </c>
      <c r="D12" s="62" t="s">
        <v>25</v>
      </c>
      <c r="E12" s="62">
        <v>2</v>
      </c>
      <c r="F12" s="62">
        <v>1</v>
      </c>
    </row>
    <row r="13" spans="1:6" ht="33.75" customHeight="1">
      <c r="A13" s="25" t="s">
        <v>114</v>
      </c>
      <c r="B13" s="62">
        <v>1</v>
      </c>
      <c r="C13" s="62">
        <v>1</v>
      </c>
      <c r="D13" s="62">
        <v>1</v>
      </c>
      <c r="E13" s="62" t="s">
        <v>25</v>
      </c>
      <c r="F13" s="62" t="s">
        <v>25</v>
      </c>
    </row>
    <row r="14" spans="1:6" ht="33.75" customHeight="1">
      <c r="A14" s="25" t="s">
        <v>115</v>
      </c>
      <c r="B14" s="62" t="s">
        <v>25</v>
      </c>
      <c r="C14" s="62" t="s">
        <v>25</v>
      </c>
      <c r="D14" s="62" t="s">
        <v>25</v>
      </c>
      <c r="E14" s="62" t="s">
        <v>25</v>
      </c>
      <c r="F14" s="62">
        <v>1</v>
      </c>
    </row>
    <row r="15" spans="1:6" ht="33.75" customHeight="1">
      <c r="A15" s="25" t="s">
        <v>116</v>
      </c>
      <c r="B15" s="62">
        <v>1</v>
      </c>
      <c r="C15" s="62" t="s">
        <v>25</v>
      </c>
      <c r="D15" s="62" t="s">
        <v>25</v>
      </c>
      <c r="E15" s="62" t="s">
        <v>25</v>
      </c>
      <c r="F15" s="62" t="s">
        <v>25</v>
      </c>
    </row>
    <row r="16" spans="1:6" ht="33.75" customHeight="1">
      <c r="A16" s="63" t="s">
        <v>117</v>
      </c>
      <c r="B16" s="62" t="s">
        <v>25</v>
      </c>
      <c r="C16" s="62">
        <v>1</v>
      </c>
      <c r="D16" s="62" t="s">
        <v>25</v>
      </c>
      <c r="E16" s="62">
        <v>2</v>
      </c>
      <c r="F16" s="62">
        <v>2</v>
      </c>
    </row>
    <row r="17" spans="1:6" ht="33.75" customHeight="1">
      <c r="A17" s="25" t="s">
        <v>118</v>
      </c>
      <c r="B17" s="62">
        <v>2</v>
      </c>
      <c r="C17" s="62">
        <v>3</v>
      </c>
      <c r="D17" s="62">
        <v>4</v>
      </c>
      <c r="E17" s="62">
        <v>2</v>
      </c>
      <c r="F17" s="62">
        <v>7</v>
      </c>
    </row>
    <row r="18" spans="1:6" ht="33.75" customHeight="1">
      <c r="A18" s="25" t="s">
        <v>119</v>
      </c>
      <c r="B18" s="62">
        <v>3</v>
      </c>
      <c r="C18" s="62" t="s">
        <v>25</v>
      </c>
      <c r="D18" s="62" t="s">
        <v>25</v>
      </c>
      <c r="E18" s="62">
        <v>1</v>
      </c>
      <c r="F18" s="62">
        <v>1</v>
      </c>
    </row>
    <row r="19" spans="1:6" ht="33.75" customHeight="1">
      <c r="A19" s="15" t="s">
        <v>57</v>
      </c>
      <c r="B19" s="64">
        <v>3</v>
      </c>
      <c r="C19" s="64">
        <v>1</v>
      </c>
      <c r="D19" s="64">
        <v>3</v>
      </c>
      <c r="E19" s="64">
        <v>4</v>
      </c>
      <c r="F19" s="64">
        <v>2</v>
      </c>
    </row>
    <row r="20" ht="15">
      <c r="F20" s="24"/>
    </row>
  </sheetData>
  <sheetProtection/>
  <mergeCells count="1">
    <mergeCell ref="A1:F1"/>
  </mergeCells>
  <printOptions horizontalCentered="1"/>
  <pageMargins left="0.984251968503937" right="0.984251968503937" top="1.1811023622047245" bottom="0.98425196850393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26" sqref="B26:G26"/>
    </sheetView>
  </sheetViews>
  <sheetFormatPr defaultColWidth="9.00390625" defaultRowHeight="13.5"/>
  <cols>
    <col min="1" max="1" width="9.00390625" style="1" customWidth="1"/>
    <col min="2" max="2" width="23.625" style="1" customWidth="1"/>
    <col min="3" max="7" width="8.125" style="1" customWidth="1"/>
    <col min="8" max="16384" width="9.00390625" style="1" customWidth="1"/>
  </cols>
  <sheetData>
    <row r="1" spans="2:7" ht="17.25">
      <c r="B1" s="162" t="s">
        <v>206</v>
      </c>
      <c r="C1" s="162"/>
      <c r="D1" s="162"/>
      <c r="E1" s="162"/>
      <c r="F1" s="162"/>
      <c r="G1" s="162"/>
    </row>
    <row r="2" ht="7.5" customHeight="1"/>
    <row r="3" spans="2:7" ht="15">
      <c r="B3" s="3"/>
      <c r="C3" s="4"/>
      <c r="F3" s="4"/>
      <c r="G3" s="4" t="s">
        <v>97</v>
      </c>
    </row>
    <row r="4" ht="3.75" customHeight="1" thickBot="1"/>
    <row r="5" spans="1:7" ht="37.5" customHeight="1" thickTop="1">
      <c r="A5" s="74"/>
      <c r="B5" s="22" t="s">
        <v>192</v>
      </c>
      <c r="C5" s="23" t="s">
        <v>356</v>
      </c>
      <c r="D5" s="23">
        <v>24</v>
      </c>
      <c r="E5" s="23">
        <v>25</v>
      </c>
      <c r="F5" s="23">
        <v>26</v>
      </c>
      <c r="G5" s="23">
        <v>27</v>
      </c>
    </row>
    <row r="6" spans="1:7" ht="33.75" customHeight="1">
      <c r="A6" s="74"/>
      <c r="B6" s="100" t="s">
        <v>212</v>
      </c>
      <c r="C6" s="86">
        <f>SUM(C7:C24)</f>
        <v>33</v>
      </c>
      <c r="D6" s="86">
        <f>SUM(D7:D24)</f>
        <v>17</v>
      </c>
      <c r="E6" s="86">
        <f>SUM(E7:E24)</f>
        <v>37</v>
      </c>
      <c r="F6" s="86">
        <f>SUM(F7:F24)</f>
        <v>32</v>
      </c>
      <c r="G6" s="86">
        <f>SUM(G7:G24)</f>
        <v>31</v>
      </c>
    </row>
    <row r="7" spans="1:7" ht="33.75" customHeight="1">
      <c r="A7" s="74"/>
      <c r="B7" s="101" t="s">
        <v>120</v>
      </c>
      <c r="C7" s="87">
        <v>1</v>
      </c>
      <c r="D7" s="87">
        <v>1</v>
      </c>
      <c r="E7" s="87" t="s">
        <v>25</v>
      </c>
      <c r="F7" s="87" t="s">
        <v>25</v>
      </c>
      <c r="G7" s="87" t="s">
        <v>25</v>
      </c>
    </row>
    <row r="8" spans="1:7" ht="33.75" customHeight="1">
      <c r="A8" s="74"/>
      <c r="B8" s="102" t="s">
        <v>233</v>
      </c>
      <c r="C8" s="88">
        <v>2</v>
      </c>
      <c r="D8" s="88">
        <v>1</v>
      </c>
      <c r="E8" s="88">
        <v>5</v>
      </c>
      <c r="F8" s="88">
        <v>3</v>
      </c>
      <c r="G8" s="88">
        <v>4</v>
      </c>
    </row>
    <row r="9" spans="1:7" ht="33.75" customHeight="1">
      <c r="A9" s="74"/>
      <c r="B9" s="103" t="s">
        <v>123</v>
      </c>
      <c r="C9" s="88">
        <v>2</v>
      </c>
      <c r="D9" s="88">
        <v>1</v>
      </c>
      <c r="E9" s="88" t="s">
        <v>25</v>
      </c>
      <c r="F9" s="88" t="s">
        <v>25</v>
      </c>
      <c r="G9" s="88" t="s">
        <v>25</v>
      </c>
    </row>
    <row r="10" spans="1:7" ht="33.75" customHeight="1">
      <c r="A10" s="74"/>
      <c r="B10" s="102" t="s">
        <v>234</v>
      </c>
      <c r="C10" s="88">
        <v>1</v>
      </c>
      <c r="D10" s="88" t="s">
        <v>272</v>
      </c>
      <c r="E10" s="88">
        <v>2</v>
      </c>
      <c r="F10" s="88" t="s">
        <v>25</v>
      </c>
      <c r="G10" s="88" t="s">
        <v>25</v>
      </c>
    </row>
    <row r="11" spans="1:7" ht="33.75" customHeight="1">
      <c r="A11" s="74"/>
      <c r="B11" s="103" t="s">
        <v>193</v>
      </c>
      <c r="C11" s="88">
        <v>1</v>
      </c>
      <c r="D11" s="88">
        <v>1</v>
      </c>
      <c r="E11" s="88">
        <v>1</v>
      </c>
      <c r="F11" s="88">
        <v>2</v>
      </c>
      <c r="G11" s="88">
        <v>1</v>
      </c>
    </row>
    <row r="12" spans="1:7" ht="33.75" customHeight="1">
      <c r="A12" s="74"/>
      <c r="B12" s="103" t="s">
        <v>194</v>
      </c>
      <c r="C12" s="88">
        <v>10</v>
      </c>
      <c r="D12" s="88">
        <v>1</v>
      </c>
      <c r="E12" s="88">
        <v>6</v>
      </c>
      <c r="F12" s="88">
        <v>8</v>
      </c>
      <c r="G12" s="88">
        <v>8</v>
      </c>
    </row>
    <row r="13" spans="1:7" ht="33.75" customHeight="1">
      <c r="A13" s="74"/>
      <c r="B13" s="104" t="s">
        <v>195</v>
      </c>
      <c r="C13" s="88" t="s">
        <v>272</v>
      </c>
      <c r="D13" s="88" t="s">
        <v>272</v>
      </c>
      <c r="E13" s="88">
        <v>2</v>
      </c>
      <c r="F13" s="88">
        <v>1</v>
      </c>
      <c r="G13" s="88" t="s">
        <v>25</v>
      </c>
    </row>
    <row r="14" spans="1:7" ht="33.75" customHeight="1">
      <c r="A14" s="74"/>
      <c r="B14" s="97" t="s">
        <v>121</v>
      </c>
      <c r="C14" s="88">
        <v>2</v>
      </c>
      <c r="D14" s="88">
        <v>2</v>
      </c>
      <c r="E14" s="88">
        <v>4</v>
      </c>
      <c r="F14" s="88">
        <v>1</v>
      </c>
      <c r="G14" s="88" t="s">
        <v>25</v>
      </c>
    </row>
    <row r="15" spans="1:7" ht="33.75" customHeight="1">
      <c r="A15" s="74"/>
      <c r="B15" s="104" t="s">
        <v>197</v>
      </c>
      <c r="C15" s="88">
        <v>3</v>
      </c>
      <c r="D15" s="88">
        <v>1</v>
      </c>
      <c r="E15" s="88">
        <v>1</v>
      </c>
      <c r="F15" s="88">
        <v>2</v>
      </c>
      <c r="G15" s="88">
        <v>4</v>
      </c>
    </row>
    <row r="16" spans="1:7" ht="33.75" customHeight="1">
      <c r="A16" s="74"/>
      <c r="B16" s="103" t="s">
        <v>198</v>
      </c>
      <c r="C16" s="88">
        <v>1</v>
      </c>
      <c r="D16" s="88">
        <v>1</v>
      </c>
      <c r="E16" s="88">
        <v>4</v>
      </c>
      <c r="F16" s="88">
        <v>4</v>
      </c>
      <c r="G16" s="88" t="s">
        <v>25</v>
      </c>
    </row>
    <row r="17" spans="1:7" ht="33.75" customHeight="1">
      <c r="A17" s="74"/>
      <c r="B17" s="103" t="s">
        <v>122</v>
      </c>
      <c r="C17" s="88">
        <v>3</v>
      </c>
      <c r="D17" s="88">
        <v>2</v>
      </c>
      <c r="E17" s="88" t="s">
        <v>25</v>
      </c>
      <c r="F17" s="88" t="s">
        <v>25</v>
      </c>
      <c r="G17" s="88">
        <v>3</v>
      </c>
    </row>
    <row r="18" spans="1:7" ht="33.75" customHeight="1">
      <c r="A18" s="74"/>
      <c r="B18" s="104" t="s">
        <v>205</v>
      </c>
      <c r="C18" s="88" t="s">
        <v>272</v>
      </c>
      <c r="D18" s="88" t="s">
        <v>272</v>
      </c>
      <c r="E18" s="88" t="s">
        <v>25</v>
      </c>
      <c r="F18" s="88" t="s">
        <v>25</v>
      </c>
      <c r="G18" s="88" t="s">
        <v>25</v>
      </c>
    </row>
    <row r="19" spans="1:7" ht="33.75" customHeight="1">
      <c r="A19" s="74"/>
      <c r="B19" s="105" t="s">
        <v>208</v>
      </c>
      <c r="C19" s="88" t="s">
        <v>272</v>
      </c>
      <c r="D19" s="88">
        <v>2</v>
      </c>
      <c r="E19" s="88">
        <v>2</v>
      </c>
      <c r="F19" s="88">
        <v>4</v>
      </c>
      <c r="G19" s="88">
        <v>3</v>
      </c>
    </row>
    <row r="20" spans="1:7" ht="33.75" customHeight="1">
      <c r="A20" s="74"/>
      <c r="B20" s="97" t="s">
        <v>235</v>
      </c>
      <c r="C20" s="88">
        <v>3</v>
      </c>
      <c r="D20" s="88" t="s">
        <v>272</v>
      </c>
      <c r="E20" s="88">
        <v>4</v>
      </c>
      <c r="F20" s="88">
        <v>3</v>
      </c>
      <c r="G20" s="88">
        <v>4</v>
      </c>
    </row>
    <row r="21" spans="1:7" ht="33.75" customHeight="1">
      <c r="A21" s="74"/>
      <c r="B21" s="103" t="s">
        <v>124</v>
      </c>
      <c r="C21" s="88" t="s">
        <v>272</v>
      </c>
      <c r="D21" s="88">
        <v>2</v>
      </c>
      <c r="E21" s="88">
        <v>2</v>
      </c>
      <c r="F21" s="88" t="s">
        <v>25</v>
      </c>
      <c r="G21" s="88">
        <v>2</v>
      </c>
    </row>
    <row r="22" spans="1:7" ht="33.75" customHeight="1">
      <c r="A22" s="74"/>
      <c r="B22" s="103" t="s">
        <v>125</v>
      </c>
      <c r="C22" s="88" t="s">
        <v>272</v>
      </c>
      <c r="D22" s="88" t="s">
        <v>272</v>
      </c>
      <c r="E22" s="88" t="s">
        <v>25</v>
      </c>
      <c r="F22" s="88" t="s">
        <v>25</v>
      </c>
      <c r="G22" s="88" t="s">
        <v>25</v>
      </c>
    </row>
    <row r="23" spans="1:7" ht="33.75" customHeight="1">
      <c r="A23" s="74"/>
      <c r="B23" s="103" t="s">
        <v>127</v>
      </c>
      <c r="C23" s="88">
        <v>2</v>
      </c>
      <c r="D23" s="88" t="s">
        <v>272</v>
      </c>
      <c r="E23" s="88" t="s">
        <v>25</v>
      </c>
      <c r="F23" s="88" t="s">
        <v>25</v>
      </c>
      <c r="G23" s="88" t="s">
        <v>25</v>
      </c>
    </row>
    <row r="24" spans="1:7" ht="33.75" customHeight="1">
      <c r="A24" s="74"/>
      <c r="B24" s="106" t="s">
        <v>126</v>
      </c>
      <c r="C24" s="89">
        <v>2</v>
      </c>
      <c r="D24" s="89">
        <v>2</v>
      </c>
      <c r="E24" s="89">
        <v>4</v>
      </c>
      <c r="F24" s="89">
        <v>4</v>
      </c>
      <c r="G24" s="89">
        <v>2</v>
      </c>
    </row>
    <row r="25" spans="1:7" ht="7.5" customHeight="1">
      <c r="A25" s="74"/>
      <c r="F25" s="24"/>
      <c r="G25" s="24"/>
    </row>
    <row r="26" spans="2:8" ht="36" customHeight="1">
      <c r="B26" s="185" t="s">
        <v>322</v>
      </c>
      <c r="C26" s="193"/>
      <c r="D26" s="193"/>
      <c r="E26" s="193"/>
      <c r="F26" s="193"/>
      <c r="G26" s="193"/>
      <c r="H26" s="107"/>
    </row>
    <row r="27" ht="15">
      <c r="A27" s="74"/>
    </row>
    <row r="28" ht="15">
      <c r="A28" s="74"/>
    </row>
    <row r="29" ht="15">
      <c r="A29" s="74"/>
    </row>
    <row r="30" ht="15">
      <c r="A30" s="74"/>
    </row>
    <row r="31" ht="15">
      <c r="A31" s="74"/>
    </row>
    <row r="32" ht="15">
      <c r="A32" s="74"/>
    </row>
    <row r="33" ht="15">
      <c r="A33" s="74"/>
    </row>
    <row r="34" ht="15">
      <c r="A34" s="74"/>
    </row>
    <row r="35" ht="15">
      <c r="A35" s="74"/>
    </row>
    <row r="36" ht="15">
      <c r="A36" s="74"/>
    </row>
    <row r="37" ht="15">
      <c r="A37" s="74"/>
    </row>
    <row r="38" ht="15">
      <c r="A38" s="74"/>
    </row>
    <row r="39" ht="15">
      <c r="A39" s="74"/>
    </row>
    <row r="40" ht="15">
      <c r="A40" s="74"/>
    </row>
    <row r="41" ht="15">
      <c r="A41" s="74"/>
    </row>
    <row r="42" ht="15">
      <c r="A42" s="74"/>
    </row>
    <row r="43" ht="15">
      <c r="A43" s="74"/>
    </row>
    <row r="44" ht="15">
      <c r="A44" s="74"/>
    </row>
    <row r="45" ht="15">
      <c r="A45" s="74"/>
    </row>
    <row r="46" ht="15">
      <c r="A46" s="74"/>
    </row>
    <row r="47" ht="15">
      <c r="A47" s="74"/>
    </row>
    <row r="48" ht="15">
      <c r="A48" s="74"/>
    </row>
    <row r="49" ht="15">
      <c r="A49" s="74"/>
    </row>
    <row r="50" ht="15">
      <c r="A50" s="74"/>
    </row>
    <row r="51" ht="15">
      <c r="A51" s="74"/>
    </row>
    <row r="52" ht="15">
      <c r="A52" s="74"/>
    </row>
    <row r="53" ht="15">
      <c r="A53" s="74"/>
    </row>
    <row r="54" ht="15">
      <c r="A54" s="74"/>
    </row>
    <row r="55" ht="15">
      <c r="A55" s="74"/>
    </row>
    <row r="56" ht="15">
      <c r="A56" s="74"/>
    </row>
    <row r="57" ht="15">
      <c r="A57" s="74"/>
    </row>
  </sheetData>
  <sheetProtection/>
  <mergeCells count="2">
    <mergeCell ref="B1:G1"/>
    <mergeCell ref="B26:G26"/>
  </mergeCells>
  <printOptions horizontalCentered="1"/>
  <pageMargins left="0.984251968503937" right="0.984251968503937" top="1.1811023622047245" bottom="0.787401574803149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145" zoomScaleSheetLayoutView="145" zoomScalePageLayoutView="0" workbookViewId="0" topLeftCell="A1">
      <selection activeCell="A116" sqref="A116:IV117"/>
    </sheetView>
  </sheetViews>
  <sheetFormatPr defaultColWidth="9.00390625" defaultRowHeight="13.5"/>
  <cols>
    <col min="1" max="2" width="2.50390625" style="1" customWidth="1"/>
    <col min="3" max="3" width="18.75390625" style="1" customWidth="1"/>
    <col min="4" max="8" width="10.625" style="1" customWidth="1"/>
    <col min="9" max="16384" width="9.00390625" style="1" customWidth="1"/>
  </cols>
  <sheetData>
    <row r="1" spans="1:8" ht="17.25">
      <c r="A1" s="162" t="s">
        <v>185</v>
      </c>
      <c r="B1" s="162"/>
      <c r="C1" s="162"/>
      <c r="D1" s="162"/>
      <c r="E1" s="162"/>
      <c r="F1" s="162"/>
      <c r="G1" s="162"/>
      <c r="H1" s="162"/>
    </row>
    <row r="2" ht="7.5" customHeight="1"/>
    <row r="3" spans="7:8" ht="15">
      <c r="G3" s="4"/>
      <c r="H3" s="4" t="s">
        <v>131</v>
      </c>
    </row>
    <row r="4" ht="3.75" customHeight="1" thickBot="1"/>
    <row r="5" spans="1:8" ht="37.5" customHeight="1" thickTop="1">
      <c r="A5" s="169" t="s">
        <v>18</v>
      </c>
      <c r="B5" s="169"/>
      <c r="C5" s="133"/>
      <c r="D5" s="23" t="s">
        <v>356</v>
      </c>
      <c r="E5" s="23">
        <v>24</v>
      </c>
      <c r="F5" s="23">
        <v>25</v>
      </c>
      <c r="G5" s="23">
        <v>26</v>
      </c>
      <c r="H5" s="23">
        <v>27</v>
      </c>
    </row>
    <row r="6" spans="1:8" ht="30" customHeight="1">
      <c r="A6" s="127" t="s">
        <v>29</v>
      </c>
      <c r="B6" s="127"/>
      <c r="C6" s="128"/>
      <c r="D6" s="49">
        <f>SUM(D7:D10)</f>
        <v>1027</v>
      </c>
      <c r="E6" s="49">
        <f>SUM(E7:E10)</f>
        <v>839</v>
      </c>
      <c r="F6" s="49">
        <f>SUM(F7:F10)</f>
        <v>824</v>
      </c>
      <c r="G6" s="49">
        <f>SUM(G7:G10)</f>
        <v>847</v>
      </c>
      <c r="H6" s="49">
        <f>SUM(H7:H10)</f>
        <v>844</v>
      </c>
    </row>
    <row r="7" spans="1:8" ht="30" customHeight="1">
      <c r="A7" s="170" t="s">
        <v>128</v>
      </c>
      <c r="B7" s="170"/>
      <c r="C7" s="130"/>
      <c r="D7" s="27">
        <v>742</v>
      </c>
      <c r="E7" s="27">
        <v>619</v>
      </c>
      <c r="F7" s="27">
        <v>656</v>
      </c>
      <c r="G7" s="27">
        <v>694</v>
      </c>
      <c r="H7" s="27">
        <v>731</v>
      </c>
    </row>
    <row r="8" spans="1:8" ht="30" customHeight="1">
      <c r="A8" s="166" t="s">
        <v>129</v>
      </c>
      <c r="B8" s="166"/>
      <c r="C8" s="167"/>
      <c r="D8" s="28">
        <v>165</v>
      </c>
      <c r="E8" s="28">
        <v>99</v>
      </c>
      <c r="F8" s="28">
        <v>111</v>
      </c>
      <c r="G8" s="28">
        <v>93</v>
      </c>
      <c r="H8" s="28">
        <v>69</v>
      </c>
    </row>
    <row r="9" spans="1:8" ht="30" customHeight="1">
      <c r="A9" s="166" t="s">
        <v>130</v>
      </c>
      <c r="B9" s="166"/>
      <c r="C9" s="167"/>
      <c r="D9" s="28">
        <v>11</v>
      </c>
      <c r="E9" s="28">
        <v>20</v>
      </c>
      <c r="F9" s="28">
        <v>22</v>
      </c>
      <c r="G9" s="28">
        <v>29</v>
      </c>
      <c r="H9" s="28">
        <v>7</v>
      </c>
    </row>
    <row r="10" spans="1:8" ht="30" customHeight="1">
      <c r="A10" s="168" t="s">
        <v>57</v>
      </c>
      <c r="B10" s="168"/>
      <c r="C10" s="139"/>
      <c r="D10" s="90">
        <v>109</v>
      </c>
      <c r="E10" s="90">
        <v>101</v>
      </c>
      <c r="F10" s="90">
        <v>35</v>
      </c>
      <c r="G10" s="90">
        <v>31</v>
      </c>
      <c r="H10" s="90">
        <v>37</v>
      </c>
    </row>
    <row r="11" ht="11.25" customHeight="1"/>
    <row r="12" ht="16.5" customHeight="1">
      <c r="B12" s="1" t="s">
        <v>132</v>
      </c>
    </row>
    <row r="13" ht="75" customHeight="1"/>
    <row r="14" spans="1:8" ht="17.25">
      <c r="A14" s="1" t="s">
        <v>311</v>
      </c>
      <c r="B14" s="162" t="s">
        <v>186</v>
      </c>
      <c r="C14" s="162"/>
      <c r="D14" s="162"/>
      <c r="E14" s="162"/>
      <c r="F14" s="162"/>
      <c r="G14" s="162"/>
      <c r="H14" s="162"/>
    </row>
    <row r="15" ht="7.5" customHeight="1"/>
    <row r="16" spans="7:8" ht="15">
      <c r="G16" s="4"/>
      <c r="H16" s="4" t="s">
        <v>133</v>
      </c>
    </row>
    <row r="17" ht="3.75" customHeight="1" thickBot="1"/>
    <row r="18" spans="1:8" ht="37.5" customHeight="1" thickTop="1">
      <c r="A18" s="169" t="s">
        <v>18</v>
      </c>
      <c r="B18" s="169"/>
      <c r="C18" s="133"/>
      <c r="D18" s="23" t="s">
        <v>356</v>
      </c>
      <c r="E18" s="23">
        <v>24</v>
      </c>
      <c r="F18" s="23">
        <v>25</v>
      </c>
      <c r="G18" s="23">
        <v>26</v>
      </c>
      <c r="H18" s="23">
        <v>27</v>
      </c>
    </row>
    <row r="19" spans="1:8" ht="33.75" customHeight="1">
      <c r="A19" s="127" t="s">
        <v>4</v>
      </c>
      <c r="B19" s="127"/>
      <c r="C19" s="128"/>
      <c r="D19" s="49">
        <v>120</v>
      </c>
      <c r="E19" s="49">
        <v>121</v>
      </c>
      <c r="F19" s="49">
        <v>112</v>
      </c>
      <c r="G19" s="49">
        <v>124</v>
      </c>
      <c r="H19" s="49">
        <v>139</v>
      </c>
    </row>
    <row r="20" spans="1:8" ht="26.25" customHeight="1">
      <c r="A20" s="14"/>
      <c r="B20" s="170" t="s">
        <v>136</v>
      </c>
      <c r="C20" s="130"/>
      <c r="D20" s="51">
        <v>5.5</v>
      </c>
      <c r="E20" s="51">
        <v>5.9</v>
      </c>
      <c r="F20" s="51">
        <v>6.3</v>
      </c>
      <c r="G20" s="51">
        <v>6.7</v>
      </c>
      <c r="H20" s="51">
        <v>7.6</v>
      </c>
    </row>
    <row r="21" spans="1:8" ht="26.25" customHeight="1">
      <c r="A21" s="25"/>
      <c r="B21" s="166" t="s">
        <v>137</v>
      </c>
      <c r="C21" s="167"/>
      <c r="D21" s="52">
        <v>1.5</v>
      </c>
      <c r="E21" s="52">
        <v>1.2</v>
      </c>
      <c r="F21" s="52">
        <v>1.6</v>
      </c>
      <c r="G21" s="52">
        <v>1.2</v>
      </c>
      <c r="H21" s="52">
        <v>0.8</v>
      </c>
    </row>
    <row r="22" spans="1:8" ht="26.25" customHeight="1">
      <c r="A22" s="25"/>
      <c r="B22" s="166" t="s">
        <v>139</v>
      </c>
      <c r="C22" s="167"/>
      <c r="D22" s="52">
        <v>1.6</v>
      </c>
      <c r="E22" s="52">
        <v>1.5</v>
      </c>
      <c r="F22" s="52">
        <v>1.6</v>
      </c>
      <c r="G22" s="52">
        <v>1.5</v>
      </c>
      <c r="H22" s="52">
        <v>1.4</v>
      </c>
    </row>
    <row r="23" spans="1:8" ht="26.25" customHeight="1">
      <c r="A23" s="15"/>
      <c r="B23" s="168" t="s">
        <v>138</v>
      </c>
      <c r="C23" s="139"/>
      <c r="D23" s="29">
        <v>1071.3</v>
      </c>
      <c r="E23" s="29">
        <v>542.5</v>
      </c>
      <c r="F23" s="29">
        <v>646.4</v>
      </c>
      <c r="G23" s="29">
        <v>465</v>
      </c>
      <c r="H23" s="29">
        <v>496.9</v>
      </c>
    </row>
    <row r="24" spans="1:8" ht="33.75" customHeight="1">
      <c r="A24" s="127" t="s">
        <v>134</v>
      </c>
      <c r="B24" s="127"/>
      <c r="C24" s="128"/>
      <c r="D24" s="49">
        <v>24</v>
      </c>
      <c r="E24" s="49">
        <v>31</v>
      </c>
      <c r="F24" s="49">
        <v>30</v>
      </c>
      <c r="G24" s="49">
        <v>31</v>
      </c>
      <c r="H24" s="49">
        <v>25</v>
      </c>
    </row>
    <row r="25" spans="1:8" ht="26.25" customHeight="1">
      <c r="A25" s="14"/>
      <c r="B25" s="170" t="s">
        <v>136</v>
      </c>
      <c r="C25" s="130"/>
      <c r="D25" s="51">
        <v>7</v>
      </c>
      <c r="E25" s="51">
        <v>7.6</v>
      </c>
      <c r="F25" s="51">
        <v>9.7</v>
      </c>
      <c r="G25" s="51">
        <v>11.7</v>
      </c>
      <c r="H25" s="51">
        <v>10.8</v>
      </c>
    </row>
    <row r="26" spans="1:8" ht="26.25" customHeight="1">
      <c r="A26" s="25"/>
      <c r="B26" s="166" t="s">
        <v>137</v>
      </c>
      <c r="C26" s="167"/>
      <c r="D26" s="52">
        <v>3.2</v>
      </c>
      <c r="E26" s="52">
        <v>3.4</v>
      </c>
      <c r="F26" s="52">
        <v>4.5</v>
      </c>
      <c r="G26" s="52">
        <v>3.5</v>
      </c>
      <c r="H26" s="52">
        <v>3.1</v>
      </c>
    </row>
    <row r="27" spans="1:8" ht="26.25" customHeight="1">
      <c r="A27" s="25"/>
      <c r="B27" s="166" t="s">
        <v>139</v>
      </c>
      <c r="C27" s="167"/>
      <c r="D27" s="52">
        <v>3.6</v>
      </c>
      <c r="E27" s="52">
        <v>4.2</v>
      </c>
      <c r="F27" s="52">
        <v>4.2</v>
      </c>
      <c r="G27" s="52">
        <v>4</v>
      </c>
      <c r="H27" s="52">
        <v>1.3</v>
      </c>
    </row>
    <row r="28" spans="1:8" ht="26.25" customHeight="1">
      <c r="A28" s="15"/>
      <c r="B28" s="168" t="s">
        <v>138</v>
      </c>
      <c r="C28" s="139"/>
      <c r="D28" s="29">
        <v>881</v>
      </c>
      <c r="E28" s="29">
        <v>807.5</v>
      </c>
      <c r="F28" s="29">
        <v>1089</v>
      </c>
      <c r="G28" s="29">
        <v>940.5</v>
      </c>
      <c r="H28" s="29">
        <v>922.4</v>
      </c>
    </row>
    <row r="29" ht="11.25" customHeight="1"/>
    <row r="30" ht="16.5" customHeight="1">
      <c r="B30" s="1" t="s">
        <v>135</v>
      </c>
    </row>
    <row r="31" ht="15"/>
    <row r="32" spans="1:8" ht="17.25">
      <c r="A32" s="162" t="s">
        <v>187</v>
      </c>
      <c r="B32" s="162"/>
      <c r="C32" s="162"/>
      <c r="D32" s="162"/>
      <c r="E32" s="162"/>
      <c r="F32" s="162"/>
      <c r="G32" s="162"/>
      <c r="H32" s="162"/>
    </row>
    <row r="33" ht="7.5" customHeight="1"/>
    <row r="34" spans="7:8" ht="15">
      <c r="G34" s="4"/>
      <c r="H34" s="4" t="s">
        <v>155</v>
      </c>
    </row>
    <row r="35" ht="3.75" customHeight="1" thickBot="1"/>
    <row r="36" spans="1:8" ht="37.5" customHeight="1" thickTop="1">
      <c r="A36" s="133" t="s">
        <v>18</v>
      </c>
      <c r="B36" s="134"/>
      <c r="C36" s="134"/>
      <c r="D36" s="23" t="s">
        <v>356</v>
      </c>
      <c r="E36" s="23">
        <v>24</v>
      </c>
      <c r="F36" s="23">
        <v>25</v>
      </c>
      <c r="G36" s="23">
        <v>26</v>
      </c>
      <c r="H36" s="23">
        <v>27</v>
      </c>
    </row>
    <row r="37" spans="1:8" ht="30" customHeight="1">
      <c r="A37" s="159" t="s">
        <v>4</v>
      </c>
      <c r="B37" s="159"/>
      <c r="C37" s="160"/>
      <c r="D37" s="54">
        <f>SUM(D38:D43)</f>
        <v>120</v>
      </c>
      <c r="E37" s="54">
        <f>SUM(E38:E43)</f>
        <v>121</v>
      </c>
      <c r="F37" s="54">
        <f>SUM(F38:F43)</f>
        <v>112</v>
      </c>
      <c r="G37" s="54">
        <f>SUM(G38:G43)</f>
        <v>124</v>
      </c>
      <c r="H37" s="54">
        <v>139</v>
      </c>
    </row>
    <row r="38" spans="1:8" ht="26.25" customHeight="1">
      <c r="A38" s="166" t="s">
        <v>156</v>
      </c>
      <c r="B38" s="166"/>
      <c r="C38" s="167"/>
      <c r="D38" s="24">
        <v>27</v>
      </c>
      <c r="E38" s="24">
        <v>30</v>
      </c>
      <c r="F38" s="24">
        <v>29</v>
      </c>
      <c r="G38" s="24">
        <v>32</v>
      </c>
      <c r="H38" s="24">
        <v>30</v>
      </c>
    </row>
    <row r="39" spans="1:8" ht="26.25" customHeight="1">
      <c r="A39" s="166" t="s">
        <v>157</v>
      </c>
      <c r="B39" s="166"/>
      <c r="C39" s="167"/>
      <c r="D39" s="24">
        <v>10</v>
      </c>
      <c r="E39" s="24">
        <v>6</v>
      </c>
      <c r="F39" s="24">
        <v>8</v>
      </c>
      <c r="G39" s="24">
        <v>8</v>
      </c>
      <c r="H39" s="24">
        <v>9</v>
      </c>
    </row>
    <row r="40" spans="1:8" ht="26.25" customHeight="1">
      <c r="A40" s="166" t="s">
        <v>158</v>
      </c>
      <c r="B40" s="166"/>
      <c r="C40" s="167"/>
      <c r="D40" s="44">
        <v>2</v>
      </c>
      <c r="E40" s="44">
        <v>3</v>
      </c>
      <c r="F40" s="44">
        <v>1</v>
      </c>
      <c r="G40" s="44">
        <v>1</v>
      </c>
      <c r="H40" s="44" t="s">
        <v>25</v>
      </c>
    </row>
    <row r="41" spans="1:8" ht="26.25" customHeight="1">
      <c r="A41" s="166" t="s">
        <v>159</v>
      </c>
      <c r="B41" s="166"/>
      <c r="C41" s="167"/>
      <c r="D41" s="44">
        <v>1</v>
      </c>
      <c r="E41" s="44" t="s">
        <v>25</v>
      </c>
      <c r="F41" s="44">
        <v>1</v>
      </c>
      <c r="G41" s="44" t="s">
        <v>25</v>
      </c>
      <c r="H41" s="44" t="s">
        <v>25</v>
      </c>
    </row>
    <row r="42" spans="1:8" ht="26.25" customHeight="1">
      <c r="A42" s="166" t="s">
        <v>160</v>
      </c>
      <c r="B42" s="166"/>
      <c r="C42" s="167"/>
      <c r="D42" s="44" t="s">
        <v>25</v>
      </c>
      <c r="E42" s="44" t="s">
        <v>25</v>
      </c>
      <c r="F42" s="44" t="s">
        <v>25</v>
      </c>
      <c r="G42" s="44" t="s">
        <v>25</v>
      </c>
      <c r="H42" s="44" t="s">
        <v>25</v>
      </c>
    </row>
    <row r="43" spans="1:8" ht="26.25" customHeight="1">
      <c r="A43" s="166" t="s">
        <v>161</v>
      </c>
      <c r="B43" s="166"/>
      <c r="C43" s="167"/>
      <c r="D43" s="24">
        <v>80</v>
      </c>
      <c r="E43" s="24">
        <v>82</v>
      </c>
      <c r="F43" s="24">
        <v>73</v>
      </c>
      <c r="G43" s="24">
        <v>83</v>
      </c>
      <c r="H43" s="24">
        <v>100</v>
      </c>
    </row>
    <row r="44" spans="1:8" ht="30" customHeight="1">
      <c r="A44" s="199" t="s">
        <v>162</v>
      </c>
      <c r="B44" s="199"/>
      <c r="C44" s="158"/>
      <c r="D44" s="66">
        <v>187</v>
      </c>
      <c r="E44" s="66">
        <v>178</v>
      </c>
      <c r="F44" s="66">
        <v>182</v>
      </c>
      <c r="G44" s="66">
        <v>185</v>
      </c>
      <c r="H44" s="66">
        <v>157</v>
      </c>
    </row>
    <row r="45" ht="11.25" customHeight="1"/>
    <row r="46" ht="16.5" customHeight="1">
      <c r="B46" s="1" t="s">
        <v>135</v>
      </c>
    </row>
    <row r="47" ht="75" customHeight="1"/>
    <row r="48" spans="1:8" ht="17.25">
      <c r="A48" s="162" t="s">
        <v>222</v>
      </c>
      <c r="B48" s="162"/>
      <c r="C48" s="162"/>
      <c r="D48" s="162"/>
      <c r="E48" s="162"/>
      <c r="F48" s="162"/>
      <c r="G48" s="162"/>
      <c r="H48" s="162"/>
    </row>
    <row r="49" ht="7.5" customHeight="1"/>
    <row r="50" spans="7:8" ht="15">
      <c r="G50" s="4"/>
      <c r="H50" s="4" t="s">
        <v>163</v>
      </c>
    </row>
    <row r="51" ht="3.75" customHeight="1" thickBot="1"/>
    <row r="52" spans="1:8" ht="37.5" customHeight="1" thickTop="1">
      <c r="A52" s="133" t="s">
        <v>18</v>
      </c>
      <c r="B52" s="134"/>
      <c r="C52" s="134"/>
      <c r="D52" s="23" t="s">
        <v>356</v>
      </c>
      <c r="E52" s="23">
        <v>24</v>
      </c>
      <c r="F52" s="23">
        <v>25</v>
      </c>
      <c r="G52" s="23">
        <v>26</v>
      </c>
      <c r="H52" s="23">
        <v>27</v>
      </c>
    </row>
    <row r="53" spans="1:8" ht="30" customHeight="1">
      <c r="A53" s="159" t="s">
        <v>164</v>
      </c>
      <c r="B53" s="159"/>
      <c r="C53" s="160"/>
      <c r="D53" s="80">
        <v>1071.3</v>
      </c>
      <c r="E53" s="80">
        <v>542.5</v>
      </c>
      <c r="F53" s="80">
        <v>646.4</v>
      </c>
      <c r="G53" s="80">
        <v>465</v>
      </c>
      <c r="H53" s="80">
        <v>496.9</v>
      </c>
    </row>
    <row r="54" spans="1:8" ht="30" customHeight="1">
      <c r="A54" s="166" t="s">
        <v>10</v>
      </c>
      <c r="B54" s="166"/>
      <c r="C54" s="167"/>
      <c r="D54" s="52">
        <v>902.4</v>
      </c>
      <c r="E54" s="52">
        <v>773.4</v>
      </c>
      <c r="F54" s="52">
        <v>727.9</v>
      </c>
      <c r="G54" s="52">
        <v>702.8</v>
      </c>
      <c r="H54" s="52">
        <v>653.3</v>
      </c>
    </row>
    <row r="55" spans="1:8" ht="30" customHeight="1">
      <c r="A55" s="166" t="s">
        <v>11</v>
      </c>
      <c r="B55" s="166"/>
      <c r="C55" s="167"/>
      <c r="D55" s="52">
        <v>821.1</v>
      </c>
      <c r="E55" s="52">
        <v>826.1</v>
      </c>
      <c r="F55" s="52">
        <v>989.1</v>
      </c>
      <c r="G55" s="52">
        <v>1106.8</v>
      </c>
      <c r="H55" s="52">
        <v>1119.2</v>
      </c>
    </row>
    <row r="56" spans="1:8" ht="30" customHeight="1">
      <c r="A56" s="166" t="s">
        <v>12</v>
      </c>
      <c r="B56" s="166"/>
      <c r="C56" s="167"/>
      <c r="D56" s="52">
        <v>1120</v>
      </c>
      <c r="E56" s="52">
        <v>833</v>
      </c>
      <c r="F56" s="52">
        <v>2385.8</v>
      </c>
      <c r="G56" s="52">
        <v>811.8</v>
      </c>
      <c r="H56" s="52">
        <v>883.1</v>
      </c>
    </row>
    <row r="57" spans="1:8" ht="30" customHeight="1">
      <c r="A57" s="166" t="s">
        <v>13</v>
      </c>
      <c r="B57" s="166"/>
      <c r="C57" s="167"/>
      <c r="D57" s="72" t="s">
        <v>25</v>
      </c>
      <c r="E57" s="81">
        <v>578</v>
      </c>
      <c r="F57" s="81">
        <v>778</v>
      </c>
      <c r="G57" s="72" t="s">
        <v>25</v>
      </c>
      <c r="H57" s="72" t="s">
        <v>25</v>
      </c>
    </row>
    <row r="58" spans="1:8" ht="30" customHeight="1">
      <c r="A58" s="166" t="s">
        <v>8</v>
      </c>
      <c r="B58" s="166"/>
      <c r="C58" s="167"/>
      <c r="D58" s="52">
        <v>1386.7</v>
      </c>
      <c r="E58" s="52">
        <v>461.1</v>
      </c>
      <c r="F58" s="52">
        <v>328</v>
      </c>
      <c r="G58" s="81">
        <v>341</v>
      </c>
      <c r="H58" s="81">
        <v>450.1</v>
      </c>
    </row>
    <row r="59" spans="1:8" ht="30" customHeight="1">
      <c r="A59" s="166" t="s">
        <v>7</v>
      </c>
      <c r="B59" s="166"/>
      <c r="C59" s="167"/>
      <c r="D59" s="52">
        <v>455.9</v>
      </c>
      <c r="E59" s="52">
        <v>352.5</v>
      </c>
      <c r="F59" s="52">
        <v>1195.9</v>
      </c>
      <c r="G59" s="52">
        <v>211.6</v>
      </c>
      <c r="H59" s="52">
        <v>214.8</v>
      </c>
    </row>
    <row r="60" spans="1:8" ht="30" customHeight="1">
      <c r="A60" s="168" t="s">
        <v>165</v>
      </c>
      <c r="B60" s="168"/>
      <c r="C60" s="139"/>
      <c r="D60" s="29">
        <v>371.7</v>
      </c>
      <c r="E60" s="29">
        <v>460</v>
      </c>
      <c r="F60" s="29">
        <v>429.5</v>
      </c>
      <c r="G60" s="29">
        <v>243.4</v>
      </c>
      <c r="H60" s="29">
        <v>307.5</v>
      </c>
    </row>
    <row r="61" ht="11.25" customHeight="1"/>
    <row r="62" ht="16.5" customHeight="1">
      <c r="B62" s="1" t="s">
        <v>135</v>
      </c>
    </row>
    <row r="63" ht="15"/>
    <row r="64" spans="1:8" ht="17.25">
      <c r="A64" s="162" t="s">
        <v>223</v>
      </c>
      <c r="B64" s="165"/>
      <c r="C64" s="165"/>
      <c r="D64" s="165"/>
      <c r="E64" s="165"/>
      <c r="F64" s="165"/>
      <c r="G64" s="165"/>
      <c r="H64" s="165"/>
    </row>
    <row r="65" ht="7.5" customHeight="1"/>
    <row r="66" ht="15">
      <c r="H66" s="4" t="s">
        <v>163</v>
      </c>
    </row>
    <row r="67" ht="3.75" customHeight="1" thickBot="1"/>
    <row r="68" spans="1:8" ht="37.5" customHeight="1" thickTop="1">
      <c r="A68" s="133" t="s">
        <v>18</v>
      </c>
      <c r="B68" s="134"/>
      <c r="C68" s="197"/>
      <c r="D68" s="23" t="s">
        <v>356</v>
      </c>
      <c r="E68" s="23">
        <v>24</v>
      </c>
      <c r="F68" s="23">
        <v>25</v>
      </c>
      <c r="G68" s="23">
        <v>26</v>
      </c>
      <c r="H68" s="23">
        <v>27</v>
      </c>
    </row>
    <row r="69" spans="1:8" ht="33.75" customHeight="1">
      <c r="A69" s="143" t="s">
        <v>164</v>
      </c>
      <c r="B69" s="143"/>
      <c r="C69" s="144"/>
      <c r="D69" s="70">
        <f>D53</f>
        <v>1071.3</v>
      </c>
      <c r="E69" s="70">
        <f>E53</f>
        <v>542.5</v>
      </c>
      <c r="F69" s="70">
        <f>F53</f>
        <v>646.4</v>
      </c>
      <c r="G69" s="70">
        <f>G53</f>
        <v>465</v>
      </c>
      <c r="H69" s="70">
        <f>H53</f>
        <v>496.9</v>
      </c>
    </row>
    <row r="70" spans="1:8" ht="33.75" customHeight="1">
      <c r="A70" s="73"/>
      <c r="B70" s="198" t="s">
        <v>215</v>
      </c>
      <c r="C70" s="160"/>
      <c r="D70" s="80">
        <v>1082.3898305084747</v>
      </c>
      <c r="E70" s="80">
        <v>551</v>
      </c>
      <c r="F70" s="80">
        <v>644.6</v>
      </c>
      <c r="G70" s="80">
        <v>454.5</v>
      </c>
      <c r="H70" s="80">
        <v>498.5</v>
      </c>
    </row>
    <row r="71" spans="1:8" ht="30" customHeight="1">
      <c r="A71" s="16"/>
      <c r="B71" s="17"/>
      <c r="C71" s="17" t="s">
        <v>10</v>
      </c>
      <c r="D71" s="52">
        <v>902.4285714285714</v>
      </c>
      <c r="E71" s="52">
        <v>773.4</v>
      </c>
      <c r="F71" s="52">
        <v>727.9</v>
      </c>
      <c r="G71" s="52">
        <v>702.8</v>
      </c>
      <c r="H71" s="52">
        <v>653.3</v>
      </c>
    </row>
    <row r="72" spans="1:8" ht="30" customHeight="1">
      <c r="A72" s="16"/>
      <c r="B72" s="18"/>
      <c r="C72" s="18" t="s">
        <v>11</v>
      </c>
      <c r="D72" s="52">
        <v>821.1111111111111</v>
      </c>
      <c r="E72" s="52">
        <v>840.3</v>
      </c>
      <c r="F72" s="52">
        <v>989.1</v>
      </c>
      <c r="G72" s="52">
        <v>1133.1</v>
      </c>
      <c r="H72" s="52">
        <v>1119.2</v>
      </c>
    </row>
    <row r="73" spans="1:8" ht="30" customHeight="1">
      <c r="A73" s="16"/>
      <c r="B73" s="18"/>
      <c r="C73" s="18" t="s">
        <v>12</v>
      </c>
      <c r="D73" s="52">
        <v>1120</v>
      </c>
      <c r="E73" s="52">
        <v>833</v>
      </c>
      <c r="F73" s="52">
        <v>2385.8</v>
      </c>
      <c r="G73" s="52">
        <v>818</v>
      </c>
      <c r="H73" s="52">
        <v>883.1</v>
      </c>
    </row>
    <row r="74" spans="1:8" ht="30" customHeight="1">
      <c r="A74" s="16"/>
      <c r="B74" s="18"/>
      <c r="C74" s="18" t="s">
        <v>13</v>
      </c>
      <c r="D74" s="72" t="s">
        <v>25</v>
      </c>
      <c r="E74" s="92">
        <v>578</v>
      </c>
      <c r="F74" s="92">
        <v>778</v>
      </c>
      <c r="G74" s="72" t="s">
        <v>25</v>
      </c>
      <c r="H74" s="72" t="s">
        <v>25</v>
      </c>
    </row>
    <row r="75" spans="1:8" ht="30" customHeight="1">
      <c r="A75" s="16"/>
      <c r="B75" s="18"/>
      <c r="C75" s="18" t="s">
        <v>8</v>
      </c>
      <c r="D75" s="52">
        <v>1401.2608695652175</v>
      </c>
      <c r="E75" s="52">
        <v>473.8</v>
      </c>
      <c r="F75" s="52">
        <v>324.3</v>
      </c>
      <c r="G75" s="52">
        <v>341</v>
      </c>
      <c r="H75" s="52">
        <v>450.1</v>
      </c>
    </row>
    <row r="76" spans="1:8" ht="30" customHeight="1">
      <c r="A76" s="16"/>
      <c r="B76" s="18"/>
      <c r="C76" s="18" t="s">
        <v>7</v>
      </c>
      <c r="D76" s="52">
        <v>455.875</v>
      </c>
      <c r="E76" s="52">
        <v>352.5</v>
      </c>
      <c r="F76" s="52">
        <v>1195.9</v>
      </c>
      <c r="G76" s="52">
        <v>211.6</v>
      </c>
      <c r="H76" s="52">
        <v>214.8</v>
      </c>
    </row>
    <row r="77" spans="1:8" ht="30" customHeight="1">
      <c r="A77" s="9"/>
      <c r="B77" s="20"/>
      <c r="C77" s="20" t="s">
        <v>6</v>
      </c>
      <c r="D77" s="52">
        <v>367.29411764705884</v>
      </c>
      <c r="E77" s="52">
        <v>460.2</v>
      </c>
      <c r="F77" s="52">
        <v>429.5</v>
      </c>
      <c r="G77" s="52">
        <v>243.4</v>
      </c>
      <c r="H77" s="52">
        <v>308.9</v>
      </c>
    </row>
    <row r="78" spans="1:8" ht="37.5" customHeight="1">
      <c r="A78" s="159" t="s">
        <v>216</v>
      </c>
      <c r="B78" s="159"/>
      <c r="C78" s="160"/>
      <c r="D78" s="83">
        <v>120</v>
      </c>
      <c r="E78" s="83">
        <v>121</v>
      </c>
      <c r="F78" s="83">
        <v>112</v>
      </c>
      <c r="G78" s="83">
        <v>124</v>
      </c>
      <c r="H78" s="83">
        <v>139</v>
      </c>
    </row>
    <row r="79" spans="1:8" ht="37.5" customHeight="1">
      <c r="A79" s="196" t="s">
        <v>217</v>
      </c>
      <c r="B79" s="159"/>
      <c r="C79" s="160"/>
      <c r="D79" s="83">
        <v>118</v>
      </c>
      <c r="E79" s="83">
        <v>116</v>
      </c>
      <c r="F79" s="83">
        <v>110</v>
      </c>
      <c r="G79" s="83">
        <v>120</v>
      </c>
      <c r="H79" s="83">
        <v>138</v>
      </c>
    </row>
    <row r="80" ht="11.25" customHeight="1"/>
    <row r="81" spans="1:8" ht="16.5" customHeight="1">
      <c r="A81" s="195" t="s">
        <v>135</v>
      </c>
      <c r="B81" s="195"/>
      <c r="C81" s="195"/>
      <c r="D81" s="195"/>
      <c r="E81" s="195"/>
      <c r="F81" s="195"/>
      <c r="G81" s="195"/>
      <c r="H81" s="195"/>
    </row>
    <row r="82" ht="15"/>
    <row r="83" spans="1:8" ht="17.25">
      <c r="A83" s="162" t="s">
        <v>224</v>
      </c>
      <c r="B83" s="165"/>
      <c r="C83" s="165"/>
      <c r="D83" s="165"/>
      <c r="E83" s="165"/>
      <c r="F83" s="165"/>
      <c r="G83" s="165"/>
      <c r="H83" s="165"/>
    </row>
    <row r="84" ht="7.5" customHeight="1"/>
    <row r="85" ht="15">
      <c r="H85" s="4" t="s">
        <v>163</v>
      </c>
    </row>
    <row r="86" ht="3.75" customHeight="1" thickBot="1"/>
    <row r="87" spans="1:8" ht="37.5" customHeight="1" thickTop="1">
      <c r="A87" s="133" t="s">
        <v>18</v>
      </c>
      <c r="B87" s="134"/>
      <c r="C87" s="197"/>
      <c r="D87" s="23" t="s">
        <v>356</v>
      </c>
      <c r="E87" s="23">
        <v>24</v>
      </c>
      <c r="F87" s="23">
        <v>25</v>
      </c>
      <c r="G87" s="23">
        <v>26</v>
      </c>
      <c r="H87" s="23">
        <v>27</v>
      </c>
    </row>
    <row r="88" spans="1:8" ht="33.75" customHeight="1">
      <c r="A88" s="143" t="s">
        <v>164</v>
      </c>
      <c r="B88" s="143"/>
      <c r="C88" s="144"/>
      <c r="D88" s="70">
        <f>D53</f>
        <v>1071.3</v>
      </c>
      <c r="E88" s="70">
        <f>E53</f>
        <v>542.5</v>
      </c>
      <c r="F88" s="70">
        <f>F53</f>
        <v>646.4</v>
      </c>
      <c r="G88" s="70">
        <f>G53</f>
        <v>465</v>
      </c>
      <c r="H88" s="70">
        <f>H53</f>
        <v>496.9</v>
      </c>
    </row>
    <row r="89" spans="1:8" ht="33.75" customHeight="1">
      <c r="A89" s="73"/>
      <c r="B89" s="198" t="s">
        <v>218</v>
      </c>
      <c r="C89" s="160"/>
      <c r="D89" s="80">
        <v>498.8349514563107</v>
      </c>
      <c r="E89" s="80">
        <v>478.3</v>
      </c>
      <c r="F89" s="80">
        <v>452.5</v>
      </c>
      <c r="G89" s="80">
        <v>450.3</v>
      </c>
      <c r="H89" s="80">
        <v>407.6</v>
      </c>
    </row>
    <row r="90" spans="1:8" ht="30" customHeight="1">
      <c r="A90" s="16"/>
      <c r="B90" s="17"/>
      <c r="C90" s="17" t="s">
        <v>10</v>
      </c>
      <c r="D90" s="52">
        <v>808.8461538461538</v>
      </c>
      <c r="E90" s="52">
        <v>773.4</v>
      </c>
      <c r="F90" s="52">
        <v>505.6</v>
      </c>
      <c r="G90" s="52">
        <v>702.8</v>
      </c>
      <c r="H90" s="52">
        <v>653.3</v>
      </c>
    </row>
    <row r="91" spans="1:8" ht="30" customHeight="1">
      <c r="A91" s="16"/>
      <c r="B91" s="18"/>
      <c r="C91" s="18" t="s">
        <v>11</v>
      </c>
      <c r="D91" s="52">
        <v>821.1111111111111</v>
      </c>
      <c r="E91" s="52">
        <v>826.1</v>
      </c>
      <c r="F91" s="52">
        <v>989.1</v>
      </c>
      <c r="G91" s="52">
        <v>1024.1</v>
      </c>
      <c r="H91" s="52">
        <v>898.4</v>
      </c>
    </row>
    <row r="92" spans="1:8" ht="30" customHeight="1">
      <c r="A92" s="16"/>
      <c r="B92" s="18"/>
      <c r="C92" s="18" t="s">
        <v>12</v>
      </c>
      <c r="D92" s="52">
        <v>1120</v>
      </c>
      <c r="E92" s="52">
        <v>833</v>
      </c>
      <c r="F92" s="52">
        <v>649.8</v>
      </c>
      <c r="G92" s="52">
        <v>811.8</v>
      </c>
      <c r="H92" s="52">
        <v>883.1</v>
      </c>
    </row>
    <row r="93" spans="1:8" ht="30" customHeight="1">
      <c r="A93" s="16"/>
      <c r="B93" s="18"/>
      <c r="C93" s="18" t="s">
        <v>13</v>
      </c>
      <c r="D93" s="72" t="s">
        <v>25</v>
      </c>
      <c r="E93" s="81">
        <v>578</v>
      </c>
      <c r="F93" s="81">
        <v>778</v>
      </c>
      <c r="G93" s="72" t="s">
        <v>25</v>
      </c>
      <c r="H93" s="72" t="s">
        <v>25</v>
      </c>
    </row>
    <row r="94" spans="1:8" ht="30" customHeight="1">
      <c r="A94" s="16"/>
      <c r="B94" s="18"/>
      <c r="C94" s="18" t="s">
        <v>8</v>
      </c>
      <c r="D94" s="52">
        <v>407.74074074074076</v>
      </c>
      <c r="E94" s="52">
        <v>326.9</v>
      </c>
      <c r="F94" s="52">
        <v>328</v>
      </c>
      <c r="G94" s="52">
        <v>341</v>
      </c>
      <c r="H94" s="52">
        <v>336.8</v>
      </c>
    </row>
    <row r="95" spans="1:8" ht="30" customHeight="1">
      <c r="A95" s="16"/>
      <c r="B95" s="18"/>
      <c r="C95" s="18" t="s">
        <v>7</v>
      </c>
      <c r="D95" s="52">
        <v>455.875</v>
      </c>
      <c r="E95" s="52">
        <v>352.5</v>
      </c>
      <c r="F95" s="52">
        <v>359.9</v>
      </c>
      <c r="G95" s="52">
        <v>211.6</v>
      </c>
      <c r="H95" s="52">
        <v>214.8</v>
      </c>
    </row>
    <row r="96" spans="1:8" ht="30" customHeight="1">
      <c r="A96" s="9"/>
      <c r="B96" s="20"/>
      <c r="C96" s="20" t="s">
        <v>6</v>
      </c>
      <c r="D96" s="52">
        <v>371.6666666666667</v>
      </c>
      <c r="E96" s="52">
        <v>460</v>
      </c>
      <c r="F96" s="52">
        <v>302.7</v>
      </c>
      <c r="G96" s="52">
        <v>243.4</v>
      </c>
      <c r="H96" s="52">
        <v>307.5</v>
      </c>
    </row>
    <row r="97" spans="1:8" ht="37.5" customHeight="1">
      <c r="A97" s="159" t="s">
        <v>216</v>
      </c>
      <c r="B97" s="159"/>
      <c r="C97" s="160"/>
      <c r="D97" s="83">
        <f>D78</f>
        <v>120</v>
      </c>
      <c r="E97" s="83">
        <f>E78</f>
        <v>121</v>
      </c>
      <c r="F97" s="83">
        <f>F78</f>
        <v>112</v>
      </c>
      <c r="G97" s="83">
        <f>G78</f>
        <v>124</v>
      </c>
      <c r="H97" s="83">
        <f>H78</f>
        <v>139</v>
      </c>
    </row>
    <row r="98" spans="1:8" ht="37.5" customHeight="1">
      <c r="A98" s="196" t="s">
        <v>219</v>
      </c>
      <c r="B98" s="159"/>
      <c r="C98" s="160"/>
      <c r="D98" s="83">
        <v>103</v>
      </c>
      <c r="E98" s="83">
        <v>120</v>
      </c>
      <c r="F98" s="83">
        <v>108</v>
      </c>
      <c r="G98" s="83">
        <v>123</v>
      </c>
      <c r="H98" s="83">
        <v>133</v>
      </c>
    </row>
    <row r="99" ht="11.25" customHeight="1"/>
    <row r="100" spans="1:8" ht="16.5" customHeight="1">
      <c r="A100" s="195" t="s">
        <v>220</v>
      </c>
      <c r="B100" s="195"/>
      <c r="C100" s="195"/>
      <c r="D100" s="195"/>
      <c r="E100" s="195"/>
      <c r="F100" s="195"/>
      <c r="G100" s="195"/>
      <c r="H100" s="195"/>
    </row>
    <row r="101" spans="1:8" ht="16.5" customHeight="1">
      <c r="A101" s="195" t="s">
        <v>221</v>
      </c>
      <c r="B101" s="195"/>
      <c r="C101" s="195"/>
      <c r="D101" s="195"/>
      <c r="E101" s="195"/>
      <c r="F101" s="195"/>
      <c r="G101" s="195"/>
      <c r="H101" s="195"/>
    </row>
    <row r="102" spans="1:8" ht="16.5" customHeight="1">
      <c r="A102" s="194" t="s">
        <v>239</v>
      </c>
      <c r="B102" s="195"/>
      <c r="C102" s="195"/>
      <c r="D102" s="195"/>
      <c r="E102" s="195"/>
      <c r="F102" s="195"/>
      <c r="G102" s="195"/>
      <c r="H102" s="195"/>
    </row>
    <row r="103" ht="16.5" customHeight="1">
      <c r="C103" s="1" t="s">
        <v>238</v>
      </c>
    </row>
    <row r="104" spans="1:8" ht="17.25">
      <c r="A104" s="162" t="s">
        <v>188</v>
      </c>
      <c r="B104" s="162"/>
      <c r="C104" s="162"/>
      <c r="D104" s="162"/>
      <c r="E104" s="162"/>
      <c r="F104" s="162"/>
      <c r="G104" s="162"/>
      <c r="H104" s="162"/>
    </row>
    <row r="105" ht="7.5" customHeight="1"/>
    <row r="106" spans="7:8" ht="15">
      <c r="G106" s="4"/>
      <c r="H106" s="4" t="s">
        <v>97</v>
      </c>
    </row>
    <row r="107" ht="3.75" customHeight="1" thickBot="1"/>
    <row r="108" spans="1:8" ht="37.5" customHeight="1" thickTop="1">
      <c r="A108" s="133" t="s">
        <v>18</v>
      </c>
      <c r="B108" s="134"/>
      <c r="C108" s="134"/>
      <c r="D108" s="23" t="s">
        <v>356</v>
      </c>
      <c r="E108" s="23">
        <v>24</v>
      </c>
      <c r="F108" s="23">
        <v>25</v>
      </c>
      <c r="G108" s="23">
        <v>26</v>
      </c>
      <c r="H108" s="23">
        <v>27</v>
      </c>
    </row>
    <row r="109" spans="1:8" ht="33.75" customHeight="1">
      <c r="A109" s="159" t="s">
        <v>166</v>
      </c>
      <c r="B109" s="159"/>
      <c r="C109" s="160"/>
      <c r="D109" s="54">
        <v>14</v>
      </c>
      <c r="E109" s="54">
        <v>9</v>
      </c>
      <c r="F109" s="54">
        <v>11</v>
      </c>
      <c r="G109" s="109" t="s">
        <v>317</v>
      </c>
      <c r="H109" s="109">
        <v>20</v>
      </c>
    </row>
    <row r="110" spans="1:8" ht="33.75" customHeight="1">
      <c r="A110" s="145" t="s">
        <v>167</v>
      </c>
      <c r="B110" s="145"/>
      <c r="C110" s="146"/>
      <c r="D110" s="49">
        <v>5</v>
      </c>
      <c r="E110" s="49">
        <v>5</v>
      </c>
      <c r="F110" s="49">
        <v>6</v>
      </c>
      <c r="G110" s="49">
        <v>10</v>
      </c>
      <c r="H110" s="49">
        <v>8</v>
      </c>
    </row>
    <row r="111" spans="1:8" ht="30" customHeight="1">
      <c r="A111" s="8"/>
      <c r="B111" s="129" t="s">
        <v>168</v>
      </c>
      <c r="C111" s="130"/>
      <c r="D111" s="58" t="s">
        <v>272</v>
      </c>
      <c r="E111" s="58" t="s">
        <v>272</v>
      </c>
      <c r="F111" s="58" t="s">
        <v>272</v>
      </c>
      <c r="G111" s="58" t="s">
        <v>25</v>
      </c>
      <c r="H111" s="58" t="s">
        <v>196</v>
      </c>
    </row>
    <row r="112" spans="1:8" ht="30" customHeight="1">
      <c r="A112" s="16"/>
      <c r="B112" s="157" t="s">
        <v>169</v>
      </c>
      <c r="C112" s="158"/>
      <c r="D112" s="28">
        <f>D113+D114</f>
        <v>5</v>
      </c>
      <c r="E112" s="28">
        <f>E113+E114</f>
        <v>5</v>
      </c>
      <c r="F112" s="28">
        <f>F113+F114</f>
        <v>6</v>
      </c>
      <c r="G112" s="28">
        <f>G113+G114</f>
        <v>10</v>
      </c>
      <c r="H112" s="28">
        <f>H113+H114</f>
        <v>8</v>
      </c>
    </row>
    <row r="113" spans="1:8" ht="30" customHeight="1">
      <c r="A113" s="16"/>
      <c r="B113" s="43"/>
      <c r="C113" s="17" t="s">
        <v>170</v>
      </c>
      <c r="D113" s="28">
        <v>3</v>
      </c>
      <c r="E113" s="28">
        <v>3</v>
      </c>
      <c r="F113" s="28">
        <v>4</v>
      </c>
      <c r="G113" s="28">
        <v>7</v>
      </c>
      <c r="H113" s="28">
        <v>5</v>
      </c>
    </row>
    <row r="114" spans="1:8" ht="30" customHeight="1">
      <c r="A114" s="9"/>
      <c r="B114" s="21"/>
      <c r="C114" s="20" t="s">
        <v>171</v>
      </c>
      <c r="D114" s="47">
        <v>2</v>
      </c>
      <c r="E114" s="47">
        <v>2</v>
      </c>
      <c r="F114" s="47">
        <v>2</v>
      </c>
      <c r="G114" s="47">
        <v>3</v>
      </c>
      <c r="H114" s="47">
        <v>3</v>
      </c>
    </row>
    <row r="115" ht="11.25" customHeight="1"/>
    <row r="116" spans="2:8" ht="33" customHeight="1">
      <c r="B116" s="194" t="s">
        <v>315</v>
      </c>
      <c r="C116" s="194"/>
      <c r="D116" s="194"/>
      <c r="E116" s="194"/>
      <c r="F116" s="194"/>
      <c r="G116" s="194"/>
      <c r="H116" s="194"/>
    </row>
    <row r="117" spans="2:8" ht="33" customHeight="1">
      <c r="B117" s="194" t="s">
        <v>226</v>
      </c>
      <c r="C117" s="194"/>
      <c r="D117" s="194"/>
      <c r="E117" s="194"/>
      <c r="F117" s="194"/>
      <c r="G117" s="194"/>
      <c r="H117" s="194"/>
    </row>
    <row r="118" spans="2:8" ht="31.5" customHeight="1">
      <c r="B118" s="194" t="s">
        <v>316</v>
      </c>
      <c r="C118" s="194"/>
      <c r="D118" s="194"/>
      <c r="E118" s="194"/>
      <c r="F118" s="194"/>
      <c r="G118" s="194"/>
      <c r="H118" s="194"/>
    </row>
    <row r="119" spans="2:7" ht="24" customHeight="1">
      <c r="B119" s="195" t="s">
        <v>428</v>
      </c>
      <c r="C119" s="195"/>
      <c r="D119" s="195"/>
      <c r="E119" s="195"/>
      <c r="F119" s="195"/>
      <c r="G119" s="195"/>
    </row>
  </sheetData>
  <sheetProtection/>
  <mergeCells count="65">
    <mergeCell ref="B23:C23"/>
    <mergeCell ref="A59:C59"/>
    <mergeCell ref="A60:C60"/>
    <mergeCell ref="A1:H1"/>
    <mergeCell ref="B14:H14"/>
    <mergeCell ref="A32:H32"/>
    <mergeCell ref="A48:H48"/>
    <mergeCell ref="A7:C7"/>
    <mergeCell ref="A8:C8"/>
    <mergeCell ref="A39:C39"/>
    <mergeCell ref="A37:C37"/>
    <mergeCell ref="A58:C58"/>
    <mergeCell ref="A55:C55"/>
    <mergeCell ref="A36:C36"/>
    <mergeCell ref="A52:C52"/>
    <mergeCell ref="A38:C38"/>
    <mergeCell ref="A54:C54"/>
    <mergeCell ref="A40:C40"/>
    <mergeCell ref="A41:C41"/>
    <mergeCell ref="A42:C42"/>
    <mergeCell ref="A24:C24"/>
    <mergeCell ref="B25:C25"/>
    <mergeCell ref="B26:C26"/>
    <mergeCell ref="B27:C27"/>
    <mergeCell ref="B28:C28"/>
    <mergeCell ref="A57:C57"/>
    <mergeCell ref="A44:C44"/>
    <mergeCell ref="A43:C43"/>
    <mergeCell ref="A56:C56"/>
    <mergeCell ref="A53:C53"/>
    <mergeCell ref="B22:C22"/>
    <mergeCell ref="A9:C9"/>
    <mergeCell ref="A10:C10"/>
    <mergeCell ref="A18:C18"/>
    <mergeCell ref="A19:C19"/>
    <mergeCell ref="A5:C5"/>
    <mergeCell ref="A6:C6"/>
    <mergeCell ref="B20:C20"/>
    <mergeCell ref="B21:C21"/>
    <mergeCell ref="A64:H64"/>
    <mergeCell ref="A68:C68"/>
    <mergeCell ref="A69:C69"/>
    <mergeCell ref="B70:C70"/>
    <mergeCell ref="A78:C78"/>
    <mergeCell ref="A79:C79"/>
    <mergeCell ref="A81:H81"/>
    <mergeCell ref="A83:H83"/>
    <mergeCell ref="A87:C87"/>
    <mergeCell ref="A88:C88"/>
    <mergeCell ref="B89:C89"/>
    <mergeCell ref="A97:C97"/>
    <mergeCell ref="A98:C98"/>
    <mergeCell ref="A100:H100"/>
    <mergeCell ref="A101:H101"/>
    <mergeCell ref="A102:H102"/>
    <mergeCell ref="A104:H104"/>
    <mergeCell ref="A108:C108"/>
    <mergeCell ref="B118:H118"/>
    <mergeCell ref="A109:C109"/>
    <mergeCell ref="A110:C110"/>
    <mergeCell ref="B119:G119"/>
    <mergeCell ref="B111:C111"/>
    <mergeCell ref="B112:C112"/>
    <mergeCell ref="B116:H116"/>
    <mergeCell ref="B117:H117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3"/>
  <rowBreaks count="4" manualBreakCount="4">
    <brk id="31" max="255" man="1"/>
    <brk id="63" max="255" man="1"/>
    <brk id="82" max="255" man="1"/>
    <brk id="103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7" sqref="A7:A19"/>
    </sheetView>
  </sheetViews>
  <sheetFormatPr defaultColWidth="9.00390625" defaultRowHeight="13.5"/>
  <cols>
    <col min="1" max="1" width="10.375" style="1" customWidth="1"/>
    <col min="2" max="9" width="6.875" style="1" customWidth="1"/>
    <col min="10" max="10" width="7.50390625" style="1" customWidth="1"/>
    <col min="11" max="11" width="6.875" style="1" customWidth="1"/>
    <col min="12" max="16384" width="9.00390625" style="1" customWidth="1"/>
  </cols>
  <sheetData>
    <row r="1" spans="1:11" ht="17.25">
      <c r="A1" s="162" t="s">
        <v>189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7.5" customHeight="1"/>
    <row r="3" spans="7:11" ht="15">
      <c r="G3" s="4"/>
      <c r="K3" s="4" t="s">
        <v>140</v>
      </c>
    </row>
    <row r="4" ht="3.75" customHeight="1" thickBot="1"/>
    <row r="5" spans="1:11" ht="26.25" customHeight="1" thickTop="1">
      <c r="A5" s="133" t="s">
        <v>154</v>
      </c>
      <c r="B5" s="125" t="s">
        <v>356</v>
      </c>
      <c r="C5" s="126"/>
      <c r="D5" s="125">
        <v>24</v>
      </c>
      <c r="E5" s="126"/>
      <c r="F5" s="125">
        <v>25</v>
      </c>
      <c r="G5" s="126"/>
      <c r="H5" s="125">
        <v>26</v>
      </c>
      <c r="I5" s="126"/>
      <c r="J5" s="163">
        <v>27</v>
      </c>
      <c r="K5" s="125"/>
    </row>
    <row r="6" spans="1:11" ht="60" customHeight="1">
      <c r="A6" s="190"/>
      <c r="B6" s="68" t="s">
        <v>303</v>
      </c>
      <c r="C6" s="69" t="s">
        <v>304</v>
      </c>
      <c r="D6" s="68" t="s">
        <v>303</v>
      </c>
      <c r="E6" s="69" t="s">
        <v>304</v>
      </c>
      <c r="F6" s="68" t="s">
        <v>303</v>
      </c>
      <c r="G6" s="69" t="s">
        <v>304</v>
      </c>
      <c r="H6" s="68" t="s">
        <v>303</v>
      </c>
      <c r="I6" s="69" t="s">
        <v>304</v>
      </c>
      <c r="J6" s="68" t="s">
        <v>128</v>
      </c>
      <c r="K6" s="69" t="s">
        <v>129</v>
      </c>
    </row>
    <row r="7" spans="1:11" ht="33.75" customHeight="1">
      <c r="A7" s="85" t="s">
        <v>4</v>
      </c>
      <c r="B7" s="200">
        <f>'22'!R11</f>
        <v>120</v>
      </c>
      <c r="C7" s="201"/>
      <c r="D7" s="200">
        <f>'22'!T11</f>
        <v>121</v>
      </c>
      <c r="E7" s="201"/>
      <c r="F7" s="200">
        <f>'22'!V11</f>
        <v>112</v>
      </c>
      <c r="G7" s="201"/>
      <c r="H7" s="200">
        <f>'22'!X11</f>
        <v>124</v>
      </c>
      <c r="I7" s="201"/>
      <c r="J7" s="202">
        <f>'22'!Z11</f>
        <v>139</v>
      </c>
      <c r="K7" s="200"/>
    </row>
    <row r="8" spans="1:11" ht="30" customHeight="1">
      <c r="A8" s="14" t="s">
        <v>141</v>
      </c>
      <c r="B8" s="57">
        <v>2</v>
      </c>
      <c r="C8" s="27">
        <v>7</v>
      </c>
      <c r="D8" s="57">
        <v>6</v>
      </c>
      <c r="E8" s="27">
        <v>4</v>
      </c>
      <c r="F8" s="57">
        <v>9</v>
      </c>
      <c r="G8" s="27">
        <v>1</v>
      </c>
      <c r="H8" s="57">
        <v>7</v>
      </c>
      <c r="I8" s="27">
        <v>4</v>
      </c>
      <c r="J8" s="57">
        <v>9</v>
      </c>
      <c r="K8" s="27">
        <v>12</v>
      </c>
    </row>
    <row r="9" spans="1:11" ht="30" customHeight="1">
      <c r="A9" s="25" t="s">
        <v>142</v>
      </c>
      <c r="B9" s="59">
        <v>10</v>
      </c>
      <c r="C9" s="28">
        <v>12</v>
      </c>
      <c r="D9" s="59">
        <v>5</v>
      </c>
      <c r="E9" s="28">
        <v>9</v>
      </c>
      <c r="F9" s="59">
        <v>12</v>
      </c>
      <c r="G9" s="28">
        <v>11</v>
      </c>
      <c r="H9" s="59">
        <v>16</v>
      </c>
      <c r="I9" s="28">
        <v>16</v>
      </c>
      <c r="J9" s="59">
        <v>12</v>
      </c>
      <c r="K9" s="28">
        <v>11</v>
      </c>
    </row>
    <row r="10" spans="1:11" ht="30" customHeight="1">
      <c r="A10" s="25" t="s">
        <v>143</v>
      </c>
      <c r="B10" s="59">
        <v>8</v>
      </c>
      <c r="C10" s="28">
        <v>5</v>
      </c>
      <c r="D10" s="59">
        <v>12</v>
      </c>
      <c r="E10" s="28">
        <v>10</v>
      </c>
      <c r="F10" s="59">
        <v>13</v>
      </c>
      <c r="G10" s="28">
        <v>5</v>
      </c>
      <c r="H10" s="59">
        <v>13</v>
      </c>
      <c r="I10" s="28">
        <v>11</v>
      </c>
      <c r="J10" s="59">
        <v>16</v>
      </c>
      <c r="K10" s="28">
        <v>3</v>
      </c>
    </row>
    <row r="11" spans="1:11" ht="30" customHeight="1">
      <c r="A11" s="25" t="s">
        <v>144</v>
      </c>
      <c r="B11" s="59">
        <v>13</v>
      </c>
      <c r="C11" s="28">
        <v>7</v>
      </c>
      <c r="D11" s="59">
        <v>14</v>
      </c>
      <c r="E11" s="28">
        <v>8</v>
      </c>
      <c r="F11" s="59">
        <v>14</v>
      </c>
      <c r="G11" s="28">
        <v>8</v>
      </c>
      <c r="H11" s="59">
        <v>14</v>
      </c>
      <c r="I11" s="28">
        <v>3</v>
      </c>
      <c r="J11" s="59">
        <v>10</v>
      </c>
      <c r="K11" s="28">
        <v>9</v>
      </c>
    </row>
    <row r="12" spans="1:11" ht="30" customHeight="1">
      <c r="A12" s="25" t="s">
        <v>145</v>
      </c>
      <c r="B12" s="59">
        <v>18</v>
      </c>
      <c r="C12" s="28">
        <v>5</v>
      </c>
      <c r="D12" s="59">
        <v>10</v>
      </c>
      <c r="E12" s="28">
        <v>4</v>
      </c>
      <c r="F12" s="59">
        <v>7</v>
      </c>
      <c r="G12" s="28">
        <v>8</v>
      </c>
      <c r="H12" s="59">
        <v>7</v>
      </c>
      <c r="I12" s="28">
        <v>2</v>
      </c>
      <c r="J12" s="59">
        <v>9</v>
      </c>
      <c r="K12" s="28">
        <v>3</v>
      </c>
    </row>
    <row r="13" spans="1:11" ht="30" customHeight="1">
      <c r="A13" s="25" t="s">
        <v>146</v>
      </c>
      <c r="B13" s="59">
        <v>6</v>
      </c>
      <c r="C13" s="46">
        <v>3</v>
      </c>
      <c r="D13" s="59">
        <v>10</v>
      </c>
      <c r="E13" s="78">
        <v>1</v>
      </c>
      <c r="F13" s="59">
        <v>13</v>
      </c>
      <c r="G13" s="46">
        <v>1</v>
      </c>
      <c r="H13" s="59">
        <v>13</v>
      </c>
      <c r="I13" s="46">
        <v>1</v>
      </c>
      <c r="J13" s="59">
        <v>11</v>
      </c>
      <c r="K13" s="46">
        <v>1</v>
      </c>
    </row>
    <row r="14" spans="1:11" ht="30" customHeight="1">
      <c r="A14" s="25" t="s">
        <v>147</v>
      </c>
      <c r="B14" s="59">
        <v>6</v>
      </c>
      <c r="C14" s="78" t="s">
        <v>305</v>
      </c>
      <c r="D14" s="59">
        <v>20</v>
      </c>
      <c r="E14" s="78">
        <v>1</v>
      </c>
      <c r="F14" s="59">
        <v>4</v>
      </c>
      <c r="G14" s="78">
        <v>1</v>
      </c>
      <c r="H14" s="59">
        <v>4</v>
      </c>
      <c r="I14" s="78" t="s">
        <v>305</v>
      </c>
      <c r="J14" s="59">
        <v>10</v>
      </c>
      <c r="K14" s="78" t="s">
        <v>305</v>
      </c>
    </row>
    <row r="15" spans="1:11" ht="30" customHeight="1">
      <c r="A15" s="25" t="s">
        <v>148</v>
      </c>
      <c r="B15" s="59">
        <v>12</v>
      </c>
      <c r="C15" s="78" t="s">
        <v>305</v>
      </c>
      <c r="D15" s="59">
        <v>11</v>
      </c>
      <c r="E15" s="78">
        <v>1</v>
      </c>
      <c r="F15" s="59">
        <v>8</v>
      </c>
      <c r="G15" s="78">
        <v>1</v>
      </c>
      <c r="H15" s="59">
        <v>8</v>
      </c>
      <c r="I15" s="78" t="s">
        <v>305</v>
      </c>
      <c r="J15" s="59">
        <v>12</v>
      </c>
      <c r="K15" s="78" t="s">
        <v>305</v>
      </c>
    </row>
    <row r="16" spans="1:11" ht="30" customHeight="1">
      <c r="A16" s="25" t="s">
        <v>149</v>
      </c>
      <c r="B16" s="59">
        <v>6</v>
      </c>
      <c r="C16" s="46" t="s">
        <v>305</v>
      </c>
      <c r="D16" s="59">
        <v>9</v>
      </c>
      <c r="E16" s="46" t="s">
        <v>305</v>
      </c>
      <c r="F16" s="59">
        <v>4</v>
      </c>
      <c r="G16" s="78">
        <v>1</v>
      </c>
      <c r="H16" s="59">
        <v>4</v>
      </c>
      <c r="I16" s="78">
        <v>2</v>
      </c>
      <c r="J16" s="59">
        <v>10</v>
      </c>
      <c r="K16" s="78" t="s">
        <v>305</v>
      </c>
    </row>
    <row r="17" spans="1:11" ht="30" customHeight="1">
      <c r="A17" s="25" t="s">
        <v>150</v>
      </c>
      <c r="B17" s="59">
        <v>21</v>
      </c>
      <c r="C17" s="78">
        <v>2</v>
      </c>
      <c r="D17" s="59">
        <v>16</v>
      </c>
      <c r="E17" s="78">
        <v>1</v>
      </c>
      <c r="F17" s="59">
        <v>23</v>
      </c>
      <c r="G17" s="46">
        <v>2</v>
      </c>
      <c r="H17" s="59">
        <v>23</v>
      </c>
      <c r="I17" s="46">
        <v>2</v>
      </c>
      <c r="J17" s="59">
        <v>34</v>
      </c>
      <c r="K17" s="46">
        <v>1</v>
      </c>
    </row>
    <row r="18" spans="1:11" ht="30" customHeight="1">
      <c r="A18" s="25" t="s">
        <v>151</v>
      </c>
      <c r="B18" s="59">
        <v>18</v>
      </c>
      <c r="C18" s="28">
        <v>79</v>
      </c>
      <c r="D18" s="59">
        <v>8</v>
      </c>
      <c r="E18" s="28">
        <v>82</v>
      </c>
      <c r="F18" s="59">
        <v>5</v>
      </c>
      <c r="G18" s="28">
        <v>73</v>
      </c>
      <c r="H18" s="59">
        <v>5</v>
      </c>
      <c r="I18" s="28">
        <v>28</v>
      </c>
      <c r="J18" s="59">
        <v>6</v>
      </c>
      <c r="K18" s="28">
        <v>99</v>
      </c>
    </row>
    <row r="19" spans="1:11" ht="33.75" customHeight="1">
      <c r="A19" s="84" t="s">
        <v>152</v>
      </c>
      <c r="B19" s="67">
        <v>658</v>
      </c>
      <c r="C19" s="66">
        <v>178</v>
      </c>
      <c r="D19" s="67">
        <v>713</v>
      </c>
      <c r="E19" s="66">
        <v>143</v>
      </c>
      <c r="F19" s="67">
        <v>709</v>
      </c>
      <c r="G19" s="66">
        <v>176</v>
      </c>
      <c r="H19" s="67">
        <v>834</v>
      </c>
      <c r="I19" s="66">
        <v>142</v>
      </c>
      <c r="J19" s="67">
        <v>1051</v>
      </c>
      <c r="K19" s="66">
        <v>112</v>
      </c>
    </row>
    <row r="20" ht="11.25" customHeight="1">
      <c r="J20" s="24"/>
    </row>
    <row r="21" ht="16.5" customHeight="1">
      <c r="A21" s="1" t="s">
        <v>153</v>
      </c>
    </row>
  </sheetData>
  <sheetProtection/>
  <mergeCells count="12">
    <mergeCell ref="J5:K5"/>
    <mergeCell ref="J7:K7"/>
    <mergeCell ref="H5:I5"/>
    <mergeCell ref="H7:I7"/>
    <mergeCell ref="A1:K1"/>
    <mergeCell ref="F7:G7"/>
    <mergeCell ref="B7:C7"/>
    <mergeCell ref="D7:E7"/>
    <mergeCell ref="A5:A6"/>
    <mergeCell ref="B5:C5"/>
    <mergeCell ref="D5:E5"/>
    <mergeCell ref="F5:G5"/>
  </mergeCells>
  <printOptions horizontalCentered="1"/>
  <pageMargins left="0.984251968503937" right="0.984251968503937" top="1.1811023622047245" bottom="1.1811023622047245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2016-06-01T06:03:28Z</cp:lastPrinted>
  <dcterms:created xsi:type="dcterms:W3CDTF">2008-09-25T07:30:37Z</dcterms:created>
  <dcterms:modified xsi:type="dcterms:W3CDTF">2016-08-30T01:59:32Z</dcterms:modified>
  <cp:category/>
  <cp:version/>
  <cp:contentType/>
  <cp:contentStatus/>
</cp:coreProperties>
</file>